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2" sheetId="1" r:id="rId1"/>
    <sheet name="tartalékok" sheetId="2" r:id="rId2"/>
  </sheets>
  <externalReferences>
    <externalReference r:id="rId5"/>
  </externalReferences>
  <definedNames>
    <definedName name="_xlnm.Print_Area" localSheetId="0">'2012'!$A$1:$M$192</definedName>
    <definedName name="_xlnm.Print_Area" localSheetId="1">'tartalékok'!$A$1:$H$67</definedName>
  </definedNames>
  <calcPr fullCalcOnLoad="1"/>
</workbook>
</file>

<file path=xl/sharedStrings.xml><?xml version="1.0" encoding="utf-8"?>
<sst xmlns="http://schemas.openxmlformats.org/spreadsheetml/2006/main" count="246" uniqueCount="133">
  <si>
    <t xml:space="preserve">            TÁJÉKOZATÓ  TÁBLA</t>
  </si>
  <si>
    <t>Az Önkormányzat 2012. évi költségvetéséről szóló  8/2012. (II.28.) rendeletének félévi módosításához</t>
  </si>
  <si>
    <r>
      <rPr>
        <b/>
        <sz val="10"/>
        <rFont val="Arial"/>
        <family val="0"/>
      </rPr>
      <t>ezer Ft-ban</t>
    </r>
  </si>
  <si>
    <t>összesen</t>
  </si>
  <si>
    <t>FŐKÖNYV</t>
  </si>
  <si>
    <t>SZAKFELADAT</t>
  </si>
  <si>
    <t>NETTÓ ÖSSZEG</t>
  </si>
  <si>
    <t>ÁFA FŐK</t>
  </si>
  <si>
    <t>ÁFA ÖSSZEG</t>
  </si>
  <si>
    <t>ÖNKORMÁNYZAT</t>
  </si>
  <si>
    <t>központosított bevételek</t>
  </si>
  <si>
    <t>közp.</t>
  </si>
  <si>
    <t>Ápolási díj és tb jár.</t>
  </si>
  <si>
    <t>rendszeres szociális segély</t>
  </si>
  <si>
    <t>foglalkoztatást helyettesítő</t>
  </si>
  <si>
    <t>Lakásfenntartási támogatás</t>
  </si>
  <si>
    <t>Csatorna-és vízdíjtámogatás</t>
  </si>
  <si>
    <t>Bérkompenzáció</t>
  </si>
  <si>
    <t>Bérkompenzáció előleg</t>
  </si>
  <si>
    <t>Könyvtári érdekeltségnövelő támogatás</t>
  </si>
  <si>
    <t>Közművelődési érdekeltségnövelő támogatás</t>
  </si>
  <si>
    <t>gyermekétkeztetés normatíva lemondás</t>
  </si>
  <si>
    <t>Saját bevételek</t>
  </si>
  <si>
    <t xml:space="preserve">Bevételi előirányzat változás </t>
  </si>
  <si>
    <t>Ezáltal az önkormányzat 2012 évi költségvetésének bevételi</t>
  </si>
  <si>
    <t>főösszege</t>
  </si>
  <si>
    <t>eFt</t>
  </si>
  <si>
    <t>Pénzeszköz átadás</t>
  </si>
  <si>
    <t>saját hk</t>
  </si>
  <si>
    <t>Intézményfinanszírozás Polg. Hiv. (ápolási díj)</t>
  </si>
  <si>
    <t>Intézményfinanszírozás bérkomp. Polg. Hiv.</t>
  </si>
  <si>
    <t>Intézményfinanszírozás bérkomp.Óvoda</t>
  </si>
  <si>
    <t>Intézményfinanszírozás normatíva lemondás Óvoda</t>
  </si>
  <si>
    <t>Intézményfinanszírozás bérkomp. Általános Iskola</t>
  </si>
  <si>
    <t>Intézményfinanszírozás normatíva lemondás Általános Iskola</t>
  </si>
  <si>
    <t>Intézményfinanszírozás bérkomp. Öregiskola</t>
  </si>
  <si>
    <t>Intézményfinanszírozás érdekeltségnöv.. Öregiskola</t>
  </si>
  <si>
    <t>Személyi kiadások</t>
  </si>
  <si>
    <t>Szociális adó</t>
  </si>
  <si>
    <t>Bérkompenzáció járuléka</t>
  </si>
  <si>
    <t>Általános tartalék</t>
  </si>
  <si>
    <t>közp</t>
  </si>
  <si>
    <t>felosztás nélküli bérkompenzáció</t>
  </si>
  <si>
    <t xml:space="preserve">Kiadási előirányzat változás  </t>
  </si>
  <si>
    <t>Ezáltal az önkormányzat 2012 évi költségvetésének kiadási</t>
  </si>
  <si>
    <t>POLGÁRMESTERI HIVATAL</t>
  </si>
  <si>
    <t>Intézményfinanszírozás ápolási díjra</t>
  </si>
  <si>
    <t>Intézményfinanszírozás bérkomp</t>
  </si>
  <si>
    <t>Ezáltal a Polgármesteri Hivatal 2012 évi költségvetésének bevételi</t>
  </si>
  <si>
    <t>Beruházás</t>
  </si>
  <si>
    <t>Járulékok</t>
  </si>
  <si>
    <t xml:space="preserve">Szociális kiadások </t>
  </si>
  <si>
    <t>Ezáltal a Polgármesteri Hivatal 2012 évi költségvetésének kiadási</t>
  </si>
  <si>
    <t>KISPATAK ÓVODA</t>
  </si>
  <si>
    <t>Intézményfinanszírozás normatíva lemondás</t>
  </si>
  <si>
    <t>Ezáltal a Kispatak Óvoda 2012 évi költségvetésének bevételi</t>
  </si>
  <si>
    <t>Dologi kiadások</t>
  </si>
  <si>
    <t>Élelmiszer beszerzés</t>
  </si>
  <si>
    <t>Ezáltal a Kispatak Óvoda 2012 évi költségvetésének kiadási</t>
  </si>
  <si>
    <t>ÁLTALÁNOS ISKOLA</t>
  </si>
  <si>
    <t>Intézményfinanszírozás étkezési normatíva lemondás</t>
  </si>
  <si>
    <t>Ezáltal az Általános Iskola 2012 évi költségvetésének bevételi</t>
  </si>
  <si>
    <t>Vásárolt élelmezés</t>
  </si>
  <si>
    <t>Ezáltal az Általános Iskola 2012 évi költségvetésének kiadási</t>
  </si>
  <si>
    <t>ÖREGISKOLA</t>
  </si>
  <si>
    <t>Intézményfinanszírozás érdekeltségnövelő tám</t>
  </si>
  <si>
    <t>Ezáltal az Öregiskola 2012 évi költségvetésének bevételi</t>
  </si>
  <si>
    <t>Dologi</t>
  </si>
  <si>
    <t>Érdekeltségnöveléből könyvtári állománygyarapítáraa</t>
  </si>
  <si>
    <t>Érdekeltségnöveléből hangtechnikára</t>
  </si>
  <si>
    <t>Ezáltal az Öregiskola 2012 évi költségvetésének kiadási</t>
  </si>
  <si>
    <t>FŐÖSSZEG</t>
  </si>
  <si>
    <t>Eredeti előirányzat</t>
  </si>
  <si>
    <t>1.sz mód.</t>
  </si>
  <si>
    <t>1.sz módosított ei.</t>
  </si>
  <si>
    <t>Félévi mód.</t>
  </si>
  <si>
    <t>Félévi módosított ei.</t>
  </si>
  <si>
    <t>2.sz mód.</t>
  </si>
  <si>
    <t>2.sz módosított ei.</t>
  </si>
  <si>
    <t>Polgármesteri keret</t>
  </si>
  <si>
    <t>Amalimpiára</t>
  </si>
  <si>
    <t>Szabad pénzmaradvány</t>
  </si>
  <si>
    <t>búcsú</t>
  </si>
  <si>
    <t>gépjármű</t>
  </si>
  <si>
    <t>e-katawin szoftver PH-nak</t>
  </si>
  <si>
    <t>biztosításra</t>
  </si>
  <si>
    <t>köztemetés</t>
  </si>
  <si>
    <t>közbeszerzési jogász</t>
  </si>
  <si>
    <t>Építményadóból</t>
  </si>
  <si>
    <t>Telekadóból</t>
  </si>
  <si>
    <t>Bírság</t>
  </si>
  <si>
    <t>Kisajátított ingatlan többletértéke</t>
  </si>
  <si>
    <t>Általános Iskola Várépítő pályázatra</t>
  </si>
  <si>
    <t>Épületbontásra (Kolozsvár tér)</t>
  </si>
  <si>
    <t>Vízügyi építési alapra</t>
  </si>
  <si>
    <t>KEOP iskolaenergetika pályázati összeg</t>
  </si>
  <si>
    <t>NATÜ helyiségbérlet</t>
  </si>
  <si>
    <t>Víziközmű kieső helyiség bérlet</t>
  </si>
  <si>
    <t>NATÜ Kft-be átvett dolgozók bére, járuléka</t>
  </si>
  <si>
    <t>NATÜ Kft-nek nyújtott tagi kölcsön</t>
  </si>
  <si>
    <t>NATÜ Kft. Iroda berendezés</t>
  </si>
  <si>
    <t>Általános tartalék összesen</t>
  </si>
  <si>
    <t>Működési tartalék-likvid hitelből</t>
  </si>
  <si>
    <t>Működési tartalék-külkapcsolatra</t>
  </si>
  <si>
    <t>Működési tartalék-piacra</t>
  </si>
  <si>
    <t>Német önkormányzatnak búcsúra</t>
  </si>
  <si>
    <t>Működési tartalék-Öregiskola érdekeltségnövelő pály.</t>
  </si>
  <si>
    <t>Működési tartalék-tervezési többlet</t>
  </si>
  <si>
    <t>BKV</t>
  </si>
  <si>
    <t>defibrillátor</t>
  </si>
  <si>
    <t>törzstőke</t>
  </si>
  <si>
    <t>sírkő</t>
  </si>
  <si>
    <t>Sztán perköltség</t>
  </si>
  <si>
    <t>Működési tartalék-túlkerítésből</t>
  </si>
  <si>
    <t>iskola terembővítés</t>
  </si>
  <si>
    <t>forgalom tervezés</t>
  </si>
  <si>
    <t>térinformatika</t>
  </si>
  <si>
    <t>közbeszerzés eljárási díjai</t>
  </si>
  <si>
    <t>iskola fűnyíró</t>
  </si>
  <si>
    <t>kátyúzás</t>
  </si>
  <si>
    <t>díszpolgári kitüntetésekre</t>
  </si>
  <si>
    <t>Működési tartalék összesen</t>
  </si>
  <si>
    <t>Óvoda pályázat önrésze (10.000e)</t>
  </si>
  <si>
    <t>Inkubátorház (12.601e Ft)</t>
  </si>
  <si>
    <t>Bölcsöde pályázat önrész (86.000eFt)</t>
  </si>
  <si>
    <t>Fejlesztési tartalék</t>
  </si>
  <si>
    <t>Kossuth utcai vízelvezető árokra</t>
  </si>
  <si>
    <t>Szirénarendszer</t>
  </si>
  <si>
    <t>Fő utca tervezés</t>
  </si>
  <si>
    <t>"Napelemes rendszer és biomassza" pályázati önrészre</t>
  </si>
  <si>
    <t>Kecskehát tartaléka</t>
  </si>
  <si>
    <t>Fejlesztési tartalék összesen</t>
  </si>
  <si>
    <t>Jegyző tartaléka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</si>
</sst>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yyyy/mm/dd;@"/>
    <numFmt numFmtId="168" formatCode="_-* #,##0.000\ _F_t_-;\-* #,##0.000\ _F_t_-;_-* &quot;-&quot;??\ _F_t_-;_-@_-"/>
    <numFmt numFmtId="169" formatCode="0.0"/>
    <numFmt numFmtId="170" formatCode="0.000"/>
    <numFmt numFmtId="171" formatCode="_-* #,##0.000\ _F_t_-;\-* #,##0.000\ _F_t_-;_-* &quot;-&quot;???\ _F_t_-;_-@_-"/>
    <numFmt numFmtId="172" formatCode="_-* #,##0.0000\ _F_t_-;\-* #,##0.0000\ _F_t_-;_-* &quot;-&quot;???\ _F_t_-;_-@_-"/>
    <numFmt numFmtId="173" formatCode="_-* #,##0.00000\ _F_t_-;\-* #,##0.00000\ _F_t_-;_-* &quot;-&quot;???\ _F_t_-;_-@_-"/>
    <numFmt numFmtId="174" formatCode="0.0000"/>
    <numFmt numFmtId="175" formatCode="0.00000"/>
    <numFmt numFmtId="176" formatCode="_-* #,##0.0000\ _F_t_-;\-* #,##0.0000\ _F_t_-;_-* &quot;-&quot;??\ _F_t_-;_-@_-"/>
    <numFmt numFmtId="177" formatCode="0.0%"/>
    <numFmt numFmtId="178" formatCode="0.000%"/>
    <numFmt numFmtId="179" formatCode="_-* #,##0.0\ _F_t_-;\-* #,##0.0\ _F_t_-;_-* &quot;-&quot;?\ _F_t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0"/>
    </font>
    <font>
      <b/>
      <u val="single"/>
      <sz val="12"/>
      <color indexed="8"/>
      <name val="Arial"/>
      <family val="0"/>
    </font>
    <font>
      <u val="single"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1" fillId="0" borderId="0" xfId="0" applyFont="1" applyAlignment="1">
      <alignment/>
    </xf>
    <xf numFmtId="0" fontId="21" fillId="24" borderId="0" xfId="0" applyFont="1" applyFill="1" applyBorder="1" applyAlignment="1">
      <alignment/>
    </xf>
    <xf numFmtId="165" fontId="21" fillId="24" borderId="0" xfId="40" applyNumberFormat="1" applyFont="1" applyFill="1" applyBorder="1" applyAlignment="1">
      <alignment/>
    </xf>
    <xf numFmtId="165" fontId="0" fillId="25" borderId="0" xfId="40" applyNumberFormat="1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40" applyNumberFormat="1" applyFont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65" fontId="21" fillId="24" borderId="0" xfId="4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165" fontId="25" fillId="24" borderId="0" xfId="40" applyNumberFormat="1" applyFont="1" applyFill="1" applyBorder="1" applyAlignment="1">
      <alignment/>
    </xf>
    <xf numFmtId="165" fontId="25" fillId="24" borderId="0" xfId="40" applyNumberFormat="1" applyFont="1" applyFill="1" applyBorder="1" applyAlignment="1">
      <alignment/>
    </xf>
    <xf numFmtId="0" fontId="26" fillId="23" borderId="10" xfId="0" applyFont="1" applyFill="1" applyBorder="1" applyAlignment="1">
      <alignment/>
    </xf>
    <xf numFmtId="0" fontId="27" fillId="26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165" fontId="25" fillId="24" borderId="11" xfId="40" applyNumberFormat="1" applyFont="1" applyFill="1" applyBorder="1" applyAlignment="1">
      <alignment/>
    </xf>
    <xf numFmtId="165" fontId="25" fillId="24" borderId="12" xfId="40" applyNumberFormat="1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165" fontId="25" fillId="24" borderId="14" xfId="40" applyNumberFormat="1" applyFont="1" applyFill="1" applyBorder="1" applyAlignment="1">
      <alignment/>
    </xf>
    <xf numFmtId="0" fontId="26" fillId="0" borderId="13" xfId="0" applyFont="1" applyBorder="1" applyAlignment="1">
      <alignment/>
    </xf>
    <xf numFmtId="0" fontId="28" fillId="24" borderId="13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165" fontId="29" fillId="26" borderId="0" xfId="40" applyNumberFormat="1" applyFont="1" applyFill="1" applyBorder="1" applyAlignment="1">
      <alignment/>
    </xf>
    <xf numFmtId="165" fontId="30" fillId="24" borderId="14" xfId="4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165" fontId="0" fillId="0" borderId="18" xfId="40" applyNumberFormat="1" applyFont="1" applyFill="1" applyBorder="1" applyAlignment="1">
      <alignment/>
    </xf>
    <xf numFmtId="168" fontId="0" fillId="0" borderId="17" xfId="40" applyNumberFormat="1" applyFont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165" fontId="29" fillId="24" borderId="0" xfId="40" applyNumberFormat="1" applyFont="1" applyFill="1" applyBorder="1" applyAlignment="1">
      <alignment/>
    </xf>
    <xf numFmtId="165" fontId="28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165" fontId="21" fillId="25" borderId="0" xfId="4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68" fontId="21" fillId="0" borderId="0" xfId="40" applyNumberFormat="1" applyFont="1" applyBorder="1" applyAlignment="1">
      <alignment/>
    </xf>
    <xf numFmtId="0" fontId="21" fillId="0" borderId="0" xfId="0" applyFont="1" applyAlignment="1">
      <alignment/>
    </xf>
    <xf numFmtId="165" fontId="29" fillId="27" borderId="0" xfId="40" applyNumberFormat="1" applyFont="1" applyFill="1" applyBorder="1" applyAlignment="1">
      <alignment/>
    </xf>
    <xf numFmtId="165" fontId="29" fillId="0" borderId="0" xfId="40" applyNumberFormat="1" applyFont="1" applyFill="1" applyBorder="1" applyAlignment="1">
      <alignment/>
    </xf>
    <xf numFmtId="0" fontId="23" fillId="24" borderId="13" xfId="0" applyFont="1" applyFill="1" applyBorder="1" applyAlignment="1">
      <alignment/>
    </xf>
    <xf numFmtId="165" fontId="24" fillId="24" borderId="0" xfId="40" applyNumberFormat="1" applyFont="1" applyFill="1" applyBorder="1" applyAlignment="1">
      <alignment/>
    </xf>
    <xf numFmtId="168" fontId="0" fillId="0" borderId="0" xfId="40" applyNumberFormat="1" applyFont="1" applyFill="1" applyAlignment="1">
      <alignment/>
    </xf>
    <xf numFmtId="0" fontId="0" fillId="24" borderId="0" xfId="0" applyFont="1" applyFill="1" applyBorder="1" applyAlignment="1">
      <alignment/>
    </xf>
    <xf numFmtId="165" fontId="0" fillId="25" borderId="14" xfId="40" applyNumberFormat="1" applyFont="1" applyFill="1" applyBorder="1" applyAlignment="1">
      <alignment/>
    </xf>
    <xf numFmtId="0" fontId="21" fillId="8" borderId="17" xfId="0" applyFont="1" applyFill="1" applyBorder="1" applyAlignment="1">
      <alignment/>
    </xf>
    <xf numFmtId="168" fontId="21" fillId="8" borderId="17" xfId="40" applyNumberFormat="1" applyFont="1" applyFill="1" applyBorder="1" applyAlignment="1">
      <alignment/>
    </xf>
    <xf numFmtId="168" fontId="21" fillId="0" borderId="0" xfId="40" applyNumberFormat="1" applyFont="1" applyAlignment="1">
      <alignment/>
    </xf>
    <xf numFmtId="0" fontId="31" fillId="28" borderId="13" xfId="0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165" fontId="24" fillId="29" borderId="0" xfId="40" applyNumberFormat="1" applyFont="1" applyFill="1" applyBorder="1" applyAlignment="1">
      <alignment/>
    </xf>
    <xf numFmtId="165" fontId="24" fillId="29" borderId="14" xfId="40" applyNumberFormat="1" applyFont="1" applyFill="1" applyBorder="1" applyAlignment="1">
      <alignment/>
    </xf>
    <xf numFmtId="0" fontId="31" fillId="30" borderId="13" xfId="0" applyFont="1" applyFill="1" applyBorder="1" applyAlignment="1">
      <alignment/>
    </xf>
    <xf numFmtId="0" fontId="25" fillId="30" borderId="0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165" fontId="32" fillId="30" borderId="0" xfId="40" applyNumberFormat="1" applyFont="1" applyFill="1" applyBorder="1" applyAlignment="1">
      <alignment/>
    </xf>
    <xf numFmtId="165" fontId="25" fillId="30" borderId="14" xfId="40" applyNumberFormat="1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30" fillId="24" borderId="13" xfId="0" applyFont="1" applyFill="1" applyBorder="1" applyAlignment="1">
      <alignment/>
    </xf>
    <xf numFmtId="165" fontId="30" fillId="26" borderId="0" xfId="0" applyNumberFormat="1" applyFont="1" applyFill="1" applyBorder="1" applyAlignment="1">
      <alignment/>
    </xf>
    <xf numFmtId="165" fontId="30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1" fillId="0" borderId="17" xfId="0" applyFont="1" applyBorder="1" applyAlignment="1">
      <alignment/>
    </xf>
    <xf numFmtId="168" fontId="29" fillId="0" borderId="17" xfId="40" applyNumberFormat="1" applyFont="1" applyFill="1" applyBorder="1" applyAlignment="1">
      <alignment/>
    </xf>
    <xf numFmtId="168" fontId="21" fillId="0" borderId="17" xfId="40" applyNumberFormat="1" applyFont="1" applyBorder="1" applyAlignment="1">
      <alignment/>
    </xf>
    <xf numFmtId="165" fontId="29" fillId="31" borderId="0" xfId="40" applyNumberFormat="1" applyFont="1" applyFill="1" applyBorder="1" applyAlignment="1">
      <alignment/>
    </xf>
    <xf numFmtId="0" fontId="21" fillId="25" borderId="17" xfId="0" applyFont="1" applyFill="1" applyBorder="1" applyAlignment="1">
      <alignment/>
    </xf>
    <xf numFmtId="168" fontId="29" fillId="25" borderId="17" xfId="40" applyNumberFormat="1" applyFont="1" applyFill="1" applyBorder="1" applyAlignment="1">
      <alignment/>
    </xf>
    <xf numFmtId="168" fontId="21" fillId="25" borderId="17" xfId="40" applyNumberFormat="1" applyFont="1" applyFill="1" applyBorder="1" applyAlignment="1">
      <alignment/>
    </xf>
    <xf numFmtId="165" fontId="29" fillId="4" borderId="0" xfId="40" applyNumberFormat="1" applyFont="1" applyFill="1" applyBorder="1" applyAlignment="1">
      <alignment/>
    </xf>
    <xf numFmtId="168" fontId="29" fillId="32" borderId="17" xfId="40" applyNumberFormat="1" applyFont="1" applyFill="1" applyBorder="1" applyAlignment="1">
      <alignment/>
    </xf>
    <xf numFmtId="165" fontId="29" fillId="25" borderId="0" xfId="40" applyNumberFormat="1" applyFont="1" applyFill="1" applyBorder="1" applyAlignment="1">
      <alignment/>
    </xf>
    <xf numFmtId="0" fontId="21" fillId="25" borderId="0" xfId="0" applyFont="1" applyFill="1" applyBorder="1" applyAlignment="1">
      <alignment/>
    </xf>
    <xf numFmtId="168" fontId="29" fillId="25" borderId="0" xfId="40" applyNumberFormat="1" applyFont="1" applyFill="1" applyBorder="1" applyAlignment="1">
      <alignment/>
    </xf>
    <xf numFmtId="168" fontId="21" fillId="25" borderId="0" xfId="40" applyNumberFormat="1" applyFont="1" applyFill="1" applyBorder="1" applyAlignment="1">
      <alignment/>
    </xf>
    <xf numFmtId="168" fontId="29" fillId="0" borderId="0" xfId="40" applyNumberFormat="1" applyFont="1" applyFill="1" applyBorder="1" applyAlignment="1">
      <alignment/>
    </xf>
    <xf numFmtId="0" fontId="33" fillId="30" borderId="13" xfId="0" applyFont="1" applyFill="1" applyBorder="1" applyAlignment="1">
      <alignment/>
    </xf>
    <xf numFmtId="0" fontId="34" fillId="30" borderId="0" xfId="0" applyFont="1" applyFill="1" applyBorder="1" applyAlignment="1">
      <alignment/>
    </xf>
    <xf numFmtId="165" fontId="35" fillId="30" borderId="0" xfId="40" applyNumberFormat="1" applyFont="1" applyFill="1" applyBorder="1" applyAlignment="1">
      <alignment/>
    </xf>
    <xf numFmtId="165" fontId="34" fillId="30" borderId="14" xfId="40" applyNumberFormat="1" applyFont="1" applyFill="1" applyBorder="1" applyAlignment="1">
      <alignment/>
    </xf>
    <xf numFmtId="0" fontId="36" fillId="30" borderId="13" xfId="0" applyFont="1" applyFill="1" applyBorder="1" applyAlignment="1">
      <alignment/>
    </xf>
    <xf numFmtId="0" fontId="35" fillId="30" borderId="0" xfId="0" applyFont="1" applyFill="1" applyBorder="1" applyAlignment="1">
      <alignment/>
    </xf>
    <xf numFmtId="0" fontId="24" fillId="28" borderId="13" xfId="0" applyFont="1" applyFill="1" applyBorder="1" applyAlignment="1">
      <alignment/>
    </xf>
    <xf numFmtId="0" fontId="24" fillId="28" borderId="0" xfId="0" applyFont="1" applyFill="1" applyBorder="1" applyAlignment="1">
      <alignment/>
    </xf>
    <xf numFmtId="0" fontId="37" fillId="28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65" fontId="0" fillId="24" borderId="0" xfId="40" applyNumberFormat="1" applyFont="1" applyFill="1" applyBorder="1" applyAlignment="1">
      <alignment/>
    </xf>
    <xf numFmtId="165" fontId="0" fillId="24" borderId="14" xfId="40" applyNumberFormat="1" applyFont="1" applyFill="1" applyBorder="1" applyAlignment="1">
      <alignment/>
    </xf>
    <xf numFmtId="165" fontId="30" fillId="24" borderId="0" xfId="40" applyNumberFormat="1" applyFont="1" applyFill="1" applyBorder="1" applyAlignment="1">
      <alignment/>
    </xf>
    <xf numFmtId="165" fontId="30" fillId="24" borderId="14" xfId="40" applyNumberFormat="1" applyFont="1" applyFill="1" applyBorder="1" applyAlignment="1">
      <alignment/>
    </xf>
    <xf numFmtId="0" fontId="30" fillId="24" borderId="19" xfId="0" applyFont="1" applyFill="1" applyBorder="1" applyAlignment="1">
      <alignment/>
    </xf>
    <xf numFmtId="165" fontId="30" fillId="24" borderId="20" xfId="0" applyNumberFormat="1" applyFont="1" applyFill="1" applyBorder="1" applyAlignment="1">
      <alignment/>
    </xf>
    <xf numFmtId="0" fontId="30" fillId="24" borderId="20" xfId="0" applyFont="1" applyFill="1" applyBorder="1" applyAlignment="1">
      <alignment/>
    </xf>
    <xf numFmtId="0" fontId="30" fillId="24" borderId="20" xfId="0" applyFont="1" applyFill="1" applyBorder="1" applyAlignment="1">
      <alignment/>
    </xf>
    <xf numFmtId="165" fontId="28" fillId="24" borderId="20" xfId="40" applyNumberFormat="1" applyFont="1" applyFill="1" applyBorder="1" applyAlignment="1">
      <alignment/>
    </xf>
    <xf numFmtId="165" fontId="28" fillId="24" borderId="21" xfId="40" applyNumberFormat="1" applyFont="1" applyFill="1" applyBorder="1" applyAlignment="1">
      <alignment/>
    </xf>
    <xf numFmtId="165" fontId="28" fillId="24" borderId="0" xfId="40" applyNumberFormat="1" applyFont="1" applyFill="1" applyBorder="1" applyAlignment="1">
      <alignment/>
    </xf>
    <xf numFmtId="0" fontId="31" fillId="30" borderId="0" xfId="0" applyFont="1" applyFill="1" applyBorder="1" applyAlignment="1">
      <alignment/>
    </xf>
    <xf numFmtId="165" fontId="25" fillId="30" borderId="0" xfId="40" applyNumberFormat="1" applyFont="1" applyFill="1" applyBorder="1" applyAlignment="1">
      <alignment/>
    </xf>
    <xf numFmtId="0" fontId="27" fillId="26" borderId="11" xfId="0" applyFont="1" applyFill="1" applyBorder="1" applyAlignment="1">
      <alignment/>
    </xf>
    <xf numFmtId="165" fontId="21" fillId="25" borderId="14" xfId="40" applyNumberFormat="1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0" fillId="25" borderId="0" xfId="40" applyNumberFormat="1" applyFont="1" applyFill="1" applyAlignment="1">
      <alignment/>
    </xf>
    <xf numFmtId="0" fontId="0" fillId="25" borderId="0" xfId="0" applyFont="1" applyFill="1" applyAlignment="1">
      <alignment/>
    </xf>
    <xf numFmtId="165" fontId="0" fillId="0" borderId="0" xfId="40" applyNumberFormat="1" applyFont="1" applyAlignment="1">
      <alignment/>
    </xf>
    <xf numFmtId="0" fontId="0" fillId="0" borderId="17" xfId="0" applyFont="1" applyFill="1" applyBorder="1" applyAlignment="1">
      <alignment/>
    </xf>
    <xf numFmtId="168" fontId="29" fillId="24" borderId="17" xfId="40" applyNumberFormat="1" applyFont="1" applyFill="1" applyBorder="1" applyAlignment="1">
      <alignment/>
    </xf>
    <xf numFmtId="0" fontId="21" fillId="23" borderId="17" xfId="0" applyFont="1" applyFill="1" applyBorder="1" applyAlignment="1">
      <alignment/>
    </xf>
    <xf numFmtId="168" fontId="21" fillId="23" borderId="17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5" fontId="29" fillId="33" borderId="0" xfId="4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4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29" fillId="23" borderId="0" xfId="40" applyNumberFormat="1" applyFont="1" applyFill="1" applyBorder="1" applyAlignment="1">
      <alignment/>
    </xf>
    <xf numFmtId="165" fontId="29" fillId="32" borderId="0" xfId="40" applyNumberFormat="1" applyFont="1" applyFill="1" applyBorder="1" applyAlignment="1">
      <alignment/>
    </xf>
    <xf numFmtId="165" fontId="28" fillId="33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6" fillId="32" borderId="0" xfId="0" applyFont="1" applyFill="1" applyAlignment="1">
      <alignment/>
    </xf>
    <xf numFmtId="165" fontId="1" fillId="0" borderId="0" xfId="40" applyNumberFormat="1" applyFont="1" applyAlignment="1">
      <alignment/>
    </xf>
    <xf numFmtId="0" fontId="16" fillId="0" borderId="22" xfId="0" applyFont="1" applyBorder="1" applyAlignment="1">
      <alignment/>
    </xf>
    <xf numFmtId="165" fontId="16" fillId="0" borderId="23" xfId="40" applyNumberFormat="1" applyFont="1" applyBorder="1" applyAlignment="1">
      <alignment/>
    </xf>
    <xf numFmtId="165" fontId="16" fillId="0" borderId="24" xfId="40" applyNumberFormat="1" applyFont="1" applyBorder="1" applyAlignment="1">
      <alignment/>
    </xf>
    <xf numFmtId="0" fontId="1" fillId="34" borderId="25" xfId="0" applyFont="1" applyFill="1" applyBorder="1" applyAlignment="1">
      <alignment/>
    </xf>
    <xf numFmtId="165" fontId="1" fillId="34" borderId="17" xfId="40" applyNumberFormat="1" applyFont="1" applyFill="1" applyBorder="1" applyAlignment="1">
      <alignment/>
    </xf>
    <xf numFmtId="165" fontId="1" fillId="34" borderId="16" xfId="4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165" fontId="1" fillId="0" borderId="17" xfId="40" applyNumberFormat="1" applyFont="1" applyBorder="1" applyAlignment="1">
      <alignment/>
    </xf>
    <xf numFmtId="165" fontId="1" fillId="0" borderId="16" xfId="40" applyNumberFormat="1" applyFont="1" applyBorder="1" applyAlignment="1">
      <alignment/>
    </xf>
    <xf numFmtId="165" fontId="0" fillId="0" borderId="17" xfId="40" applyNumberFormat="1" applyBorder="1" applyAlignment="1">
      <alignment/>
    </xf>
    <xf numFmtId="165" fontId="0" fillId="0" borderId="16" xfId="40" applyNumberFormat="1" applyBorder="1" applyAlignment="1">
      <alignment/>
    </xf>
    <xf numFmtId="0" fontId="16" fillId="23" borderId="26" xfId="0" applyFont="1" applyFill="1" applyBorder="1" applyAlignment="1">
      <alignment/>
    </xf>
    <xf numFmtId="165" fontId="16" fillId="23" borderId="27" xfId="40" applyNumberFormat="1" applyFont="1" applyFill="1" applyBorder="1" applyAlignment="1">
      <alignment/>
    </xf>
    <xf numFmtId="0" fontId="1" fillId="34" borderId="22" xfId="0" applyFont="1" applyFill="1" applyBorder="1" applyAlignment="1">
      <alignment/>
    </xf>
    <xf numFmtId="165" fontId="1" fillId="34" borderId="23" xfId="40" applyNumberFormat="1" applyFont="1" applyFill="1" applyBorder="1" applyAlignment="1">
      <alignment/>
    </xf>
    <xf numFmtId="165" fontId="1" fillId="34" borderId="24" xfId="4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165" fontId="1" fillId="0" borderId="29" xfId="40" applyNumberFormat="1" applyFont="1" applyBorder="1" applyAlignment="1">
      <alignment/>
    </xf>
    <xf numFmtId="165" fontId="1" fillId="0" borderId="30" xfId="4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thnecsilla\AppData\Local\Microsoft\Windows\Temporary%20Internet%20Files\OLK7BE0\f&#233;l&#233;vi_rendeletm&#243;dosit&#225;s%20t&#225;j&#233;koztat&#243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_Német"/>
      <sheetName val="2012"/>
      <sheetName val="NATÜ"/>
      <sheetName val="normatív"/>
      <sheetName val="Natü_bútor"/>
      <sheetName val="tartalékok"/>
    </sheetNames>
    <sheetDataSet>
      <sheetData sheetId="3">
        <row r="21">
          <cell r="F21">
            <v>1501885</v>
          </cell>
        </row>
        <row r="22">
          <cell r="F22">
            <v>251936</v>
          </cell>
        </row>
        <row r="23">
          <cell r="F23">
            <v>436864</v>
          </cell>
        </row>
        <row r="24">
          <cell r="F24">
            <v>446377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2"/>
  <sheetViews>
    <sheetView tabSelected="1" zoomScaleSheetLayoutView="100" workbookViewId="0" topLeftCell="A1">
      <pane xSplit="1" ySplit="6" topLeftCell="B180" activePane="bottomRight" state="frozen"/>
      <selection pane="topLeft" activeCell="T72" sqref="T72"/>
      <selection pane="topRight" activeCell="T72" sqref="T72"/>
      <selection pane="bottomLeft" activeCell="T72" sqref="T72"/>
      <selection pane="bottomRight" activeCell="F207" sqref="F207"/>
    </sheetView>
  </sheetViews>
  <sheetFormatPr defaultColWidth="11.57421875" defaultRowHeight="15"/>
  <cols>
    <col min="1" max="1" width="13.00390625" style="4" customWidth="1"/>
    <col min="2" max="2" width="23.421875" style="4" customWidth="1"/>
    <col min="3" max="5" width="11.57421875" style="4" customWidth="1"/>
    <col min="6" max="6" width="14.28125" style="111" customWidth="1"/>
    <col min="7" max="7" width="14.00390625" style="111" customWidth="1"/>
    <col min="8" max="8" width="10.00390625" style="111" customWidth="1"/>
    <col min="9" max="9" width="0" style="4" hidden="1" customWidth="1"/>
    <col min="10" max="10" width="15.7109375" style="4" hidden="1" customWidth="1"/>
    <col min="11" max="11" width="17.421875" style="5" hidden="1" customWidth="1"/>
    <col min="12" max="12" width="0" style="4" hidden="1" customWidth="1"/>
    <col min="13" max="13" width="0" style="5" hidden="1" customWidth="1"/>
    <col min="14" max="18" width="0" style="4" hidden="1" customWidth="1"/>
    <col min="19" max="16384" width="11.57421875" style="4" customWidth="1"/>
  </cols>
  <sheetData>
    <row r="1" spans="1:8" ht="12.75">
      <c r="A1" s="1"/>
      <c r="B1" s="1"/>
      <c r="C1" s="1" t="s">
        <v>0</v>
      </c>
      <c r="D1" s="1"/>
      <c r="E1" s="1"/>
      <c r="F1" s="2"/>
      <c r="G1" s="2"/>
      <c r="H1" s="3"/>
    </row>
    <row r="2" spans="1:8" ht="12.75">
      <c r="A2" s="1"/>
      <c r="B2" s="1"/>
      <c r="C2" s="1"/>
      <c r="D2" s="1"/>
      <c r="E2" s="1"/>
      <c r="F2" s="2"/>
      <c r="G2" s="2"/>
      <c r="H2" s="3"/>
    </row>
    <row r="3" spans="1:8" ht="12.75">
      <c r="A3" s="6" t="s">
        <v>1</v>
      </c>
      <c r="B3" s="1"/>
      <c r="C3" s="1"/>
      <c r="D3" s="1"/>
      <c r="E3" s="1"/>
      <c r="F3" s="2"/>
      <c r="G3" s="2"/>
      <c r="H3" s="3"/>
    </row>
    <row r="4" spans="1:8" ht="12.75">
      <c r="A4" s="6"/>
      <c r="B4" s="1"/>
      <c r="C4" s="1"/>
      <c r="D4" s="1"/>
      <c r="E4" s="1"/>
      <c r="F4" s="2"/>
      <c r="G4" s="2"/>
      <c r="H4" s="3"/>
    </row>
    <row r="5" spans="1:8" ht="12.75">
      <c r="A5" s="1"/>
      <c r="B5" s="1"/>
      <c r="C5" s="1"/>
      <c r="D5" s="1"/>
      <c r="E5" s="1"/>
      <c r="F5" s="2"/>
      <c r="G5" s="2"/>
      <c r="H5" s="3"/>
    </row>
    <row r="6" spans="1:13" ht="13.5" customHeight="1">
      <c r="A6" s="7"/>
      <c r="B6" s="1"/>
      <c r="C6" s="1"/>
      <c r="D6" s="1"/>
      <c r="E6" s="1"/>
      <c r="F6" s="2" t="s">
        <v>2</v>
      </c>
      <c r="G6" s="8" t="s">
        <v>3</v>
      </c>
      <c r="H6" s="3"/>
      <c r="I6" s="4" t="s">
        <v>4</v>
      </c>
      <c r="J6" s="4" t="s">
        <v>5</v>
      </c>
      <c r="K6" s="5" t="s">
        <v>6</v>
      </c>
      <c r="L6" s="4" t="s">
        <v>7</v>
      </c>
      <c r="M6" s="5" t="s">
        <v>8</v>
      </c>
    </row>
    <row r="7" spans="1:8" ht="13.5" customHeight="1" thickBot="1">
      <c r="A7" s="9"/>
      <c r="B7" s="10"/>
      <c r="C7" s="10"/>
      <c r="D7" s="10"/>
      <c r="E7" s="10"/>
      <c r="F7" s="11"/>
      <c r="G7" s="12"/>
      <c r="H7" s="3"/>
    </row>
    <row r="8" spans="1:8" ht="13.5" customHeight="1">
      <c r="A8" s="13" t="s">
        <v>9</v>
      </c>
      <c r="B8" s="14"/>
      <c r="C8" s="15"/>
      <c r="D8" s="16"/>
      <c r="E8" s="16"/>
      <c r="F8" s="17"/>
      <c r="G8" s="18"/>
      <c r="H8" s="3"/>
    </row>
    <row r="9" spans="1:8" ht="13.5" customHeight="1">
      <c r="A9" s="19"/>
      <c r="B9" s="20"/>
      <c r="C9" s="21"/>
      <c r="D9" s="10"/>
      <c r="E9" s="10"/>
      <c r="F9" s="11"/>
      <c r="G9" s="22"/>
      <c r="H9" s="3"/>
    </row>
    <row r="10" spans="1:8" ht="13.5" customHeight="1">
      <c r="A10" s="23" t="s">
        <v>10</v>
      </c>
      <c r="B10" s="20"/>
      <c r="C10" s="21"/>
      <c r="D10" s="10"/>
      <c r="E10" s="10"/>
      <c r="F10" s="11"/>
      <c r="G10" s="22"/>
      <c r="H10" s="3"/>
    </row>
    <row r="11" spans="1:13" ht="13.5" customHeight="1">
      <c r="A11" s="24" t="s">
        <v>11</v>
      </c>
      <c r="B11" s="25" t="s">
        <v>12</v>
      </c>
      <c r="C11" s="21"/>
      <c r="D11" s="10"/>
      <c r="E11" s="10"/>
      <c r="F11" s="26">
        <v>1502</v>
      </c>
      <c r="G11" s="27"/>
      <c r="H11" s="3"/>
      <c r="I11" s="28">
        <v>943123</v>
      </c>
      <c r="J11" s="29">
        <v>8419019</v>
      </c>
      <c r="K11" s="30">
        <f>+'[1]normatív'!F21</f>
        <v>1501885</v>
      </c>
      <c r="L11" s="29"/>
      <c r="M11" s="31"/>
    </row>
    <row r="12" spans="1:11" ht="13.5" customHeight="1">
      <c r="A12" s="24" t="s">
        <v>11</v>
      </c>
      <c r="B12" s="32" t="s">
        <v>13</v>
      </c>
      <c r="C12" s="21"/>
      <c r="D12" s="10"/>
      <c r="E12" s="10"/>
      <c r="F12" s="26">
        <v>252</v>
      </c>
      <c r="G12" s="22"/>
      <c r="H12" s="3"/>
      <c r="I12" s="33">
        <v>943124</v>
      </c>
      <c r="J12" s="29">
        <v>8419019</v>
      </c>
      <c r="K12" s="30">
        <f>+'[1]normatív'!F22</f>
        <v>251936</v>
      </c>
    </row>
    <row r="13" spans="1:11" ht="13.5" customHeight="1">
      <c r="A13" s="24" t="s">
        <v>11</v>
      </c>
      <c r="B13" s="25" t="s">
        <v>14</v>
      </c>
      <c r="C13" s="21"/>
      <c r="D13" s="10"/>
      <c r="E13" s="10"/>
      <c r="F13" s="26">
        <v>437</v>
      </c>
      <c r="G13" s="22"/>
      <c r="H13" s="3"/>
      <c r="I13" s="28">
        <v>943126</v>
      </c>
      <c r="J13" s="29">
        <v>8419019</v>
      </c>
      <c r="K13" s="30">
        <f>+'[1]normatív'!F23</f>
        <v>436864</v>
      </c>
    </row>
    <row r="14" spans="1:11" ht="13.5" customHeight="1">
      <c r="A14" s="24" t="s">
        <v>11</v>
      </c>
      <c r="B14" s="25" t="s">
        <v>15</v>
      </c>
      <c r="C14" s="21"/>
      <c r="D14" s="10"/>
      <c r="E14" s="10"/>
      <c r="F14" s="26">
        <v>446</v>
      </c>
      <c r="G14" s="34">
        <f>SUM(F11:F14)</f>
        <v>2637</v>
      </c>
      <c r="H14" s="3"/>
      <c r="I14" s="28">
        <v>943121</v>
      </c>
      <c r="J14" s="29">
        <v>8419019</v>
      </c>
      <c r="K14" s="30">
        <f>+'[1]normatív'!F24</f>
        <v>446377</v>
      </c>
    </row>
    <row r="15" spans="1:13" s="41" customFormat="1" ht="15">
      <c r="A15" s="24" t="s">
        <v>11</v>
      </c>
      <c r="B15" s="35" t="s">
        <v>16</v>
      </c>
      <c r="C15" s="36"/>
      <c r="D15" s="37"/>
      <c r="E15" s="37"/>
      <c r="F15" s="26">
        <v>50669</v>
      </c>
      <c r="G15" s="27">
        <f>+F15</f>
        <v>50669</v>
      </c>
      <c r="H15" s="38"/>
      <c r="I15" s="39">
        <v>9441</v>
      </c>
      <c r="J15" s="39">
        <v>8419019</v>
      </c>
      <c r="K15" s="40">
        <f aca="true" t="shared" si="0" ref="K15:K20">+F15</f>
        <v>50669</v>
      </c>
      <c r="L15" s="39"/>
      <c r="M15" s="40"/>
    </row>
    <row r="16" spans="1:13" s="41" customFormat="1" ht="15">
      <c r="A16" s="24" t="s">
        <v>11</v>
      </c>
      <c r="B16" s="35" t="s">
        <v>17</v>
      </c>
      <c r="C16" s="36"/>
      <c r="D16" s="37"/>
      <c r="E16" s="37"/>
      <c r="F16" s="42">
        <v>6282</v>
      </c>
      <c r="G16" s="27"/>
      <c r="H16" s="38"/>
      <c r="I16" s="39">
        <v>9441</v>
      </c>
      <c r="J16" s="39">
        <v>8419019</v>
      </c>
      <c r="K16" s="40">
        <f t="shared" si="0"/>
        <v>6282</v>
      </c>
      <c r="L16" s="39"/>
      <c r="M16" s="40"/>
    </row>
    <row r="17" spans="1:13" s="41" customFormat="1" ht="15">
      <c r="A17" s="24" t="s">
        <v>11</v>
      </c>
      <c r="B17" s="35" t="s">
        <v>18</v>
      </c>
      <c r="C17" s="36"/>
      <c r="D17" s="37"/>
      <c r="E17" s="37"/>
      <c r="F17" s="43">
        <v>584</v>
      </c>
      <c r="G17" s="27">
        <f>SUM(F16:F17)</f>
        <v>6866</v>
      </c>
      <c r="H17" s="38"/>
      <c r="I17" s="39"/>
      <c r="J17" s="39"/>
      <c r="K17" s="40">
        <f t="shared" si="0"/>
        <v>584</v>
      </c>
      <c r="L17" s="39"/>
      <c r="M17" s="40"/>
    </row>
    <row r="18" spans="1:13" s="41" customFormat="1" ht="15">
      <c r="A18" s="24" t="s">
        <v>11</v>
      </c>
      <c r="B18" s="35" t="s">
        <v>19</v>
      </c>
      <c r="C18" s="36"/>
      <c r="D18" s="37"/>
      <c r="E18" s="37"/>
      <c r="F18" s="26">
        <v>242</v>
      </c>
      <c r="G18" s="27"/>
      <c r="H18" s="38"/>
      <c r="I18" s="39"/>
      <c r="J18" s="39"/>
      <c r="K18" s="40">
        <f t="shared" si="0"/>
        <v>242</v>
      </c>
      <c r="L18" s="39"/>
      <c r="M18" s="40"/>
    </row>
    <row r="19" spans="1:13" s="41" customFormat="1" ht="15">
      <c r="A19" s="24" t="s">
        <v>11</v>
      </c>
      <c r="B19" s="35" t="s">
        <v>20</v>
      </c>
      <c r="C19" s="36"/>
      <c r="D19" s="37"/>
      <c r="E19" s="37"/>
      <c r="F19" s="26">
        <v>343</v>
      </c>
      <c r="G19" s="27">
        <f>SUM(F18:F19)</f>
        <v>585</v>
      </c>
      <c r="H19" s="38"/>
      <c r="I19" s="39"/>
      <c r="J19" s="39"/>
      <c r="K19" s="40">
        <f t="shared" si="0"/>
        <v>343</v>
      </c>
      <c r="L19" s="39"/>
      <c r="M19" s="40"/>
    </row>
    <row r="20" spans="1:13" s="41" customFormat="1" ht="15">
      <c r="A20" s="24" t="s">
        <v>11</v>
      </c>
      <c r="B20" s="35" t="s">
        <v>21</v>
      </c>
      <c r="C20" s="36"/>
      <c r="D20" s="37"/>
      <c r="E20" s="37"/>
      <c r="F20" s="26">
        <v>-408</v>
      </c>
      <c r="G20" s="27">
        <f>+F20</f>
        <v>-408</v>
      </c>
      <c r="H20" s="38"/>
      <c r="I20" s="39">
        <v>94311</v>
      </c>
      <c r="J20" s="39"/>
      <c r="K20" s="40">
        <f t="shared" si="0"/>
        <v>-408</v>
      </c>
      <c r="L20" s="39"/>
      <c r="M20" s="40"/>
    </row>
    <row r="21" spans="1:13" s="41" customFormat="1" ht="15">
      <c r="A21" s="24"/>
      <c r="B21" s="35"/>
      <c r="C21" s="36"/>
      <c r="D21" s="37"/>
      <c r="E21" s="37"/>
      <c r="F21" s="26"/>
      <c r="G21" s="27"/>
      <c r="H21" s="38"/>
      <c r="I21" s="39"/>
      <c r="J21" s="39"/>
      <c r="K21" s="40"/>
      <c r="L21" s="39"/>
      <c r="M21" s="40"/>
    </row>
    <row r="22" spans="1:11" ht="13.5" customHeight="1">
      <c r="A22" s="44"/>
      <c r="B22" s="21"/>
      <c r="C22" s="21"/>
      <c r="D22" s="10"/>
      <c r="E22" s="10"/>
      <c r="F22" s="45"/>
      <c r="G22" s="22"/>
      <c r="H22" s="3"/>
      <c r="K22" s="46"/>
    </row>
    <row r="23" spans="1:8" ht="13.5" customHeight="1">
      <c r="A23" s="19" t="s">
        <v>22</v>
      </c>
      <c r="B23" s="20"/>
      <c r="C23" s="47"/>
      <c r="D23" s="47"/>
      <c r="E23" s="47"/>
      <c r="F23" s="3"/>
      <c r="G23" s="48"/>
      <c r="H23" s="3"/>
    </row>
    <row r="24" spans="1:13" s="41" customFormat="1" ht="15">
      <c r="A24" s="24"/>
      <c r="B24" s="35"/>
      <c r="C24" s="36"/>
      <c r="D24" s="37"/>
      <c r="E24" s="37"/>
      <c r="F24" s="34"/>
      <c r="G24" s="27"/>
      <c r="H24" s="38"/>
      <c r="I24" s="49"/>
      <c r="J24" s="49"/>
      <c r="K24" s="50"/>
      <c r="L24" s="49"/>
      <c r="M24" s="50"/>
    </row>
    <row r="25" spans="1:13" s="41" customFormat="1" ht="15">
      <c r="A25" s="24"/>
      <c r="B25" s="35"/>
      <c r="C25" s="36"/>
      <c r="D25" s="37"/>
      <c r="E25" s="37"/>
      <c r="F25" s="34"/>
      <c r="G25" s="27"/>
      <c r="H25" s="38"/>
      <c r="K25" s="51"/>
      <c r="M25" s="51"/>
    </row>
    <row r="26" spans="1:8" ht="13.5" customHeight="1">
      <c r="A26" s="52"/>
      <c r="B26" s="53" t="s">
        <v>23</v>
      </c>
      <c r="C26" s="53"/>
      <c r="D26" s="54"/>
      <c r="E26" s="54"/>
      <c r="F26" s="55">
        <f>SUM(F11:F25)</f>
        <v>60349</v>
      </c>
      <c r="G26" s="56">
        <f>SUM(G11:G25)</f>
        <v>60349</v>
      </c>
      <c r="H26" s="3"/>
    </row>
    <row r="27" spans="1:8" ht="13.5" customHeight="1">
      <c r="A27" s="57"/>
      <c r="B27" s="58"/>
      <c r="C27" s="58"/>
      <c r="D27" s="59"/>
      <c r="E27" s="59"/>
      <c r="F27" s="60"/>
      <c r="G27" s="61"/>
      <c r="H27" s="3"/>
    </row>
    <row r="28" spans="1:13" s="41" customFormat="1" ht="15">
      <c r="A28" s="62" t="s">
        <v>24</v>
      </c>
      <c r="B28" s="37"/>
      <c r="C28" s="37"/>
      <c r="D28" s="37"/>
      <c r="E28" s="37"/>
      <c r="F28" s="34"/>
      <c r="G28" s="27"/>
      <c r="H28" s="38"/>
      <c r="K28" s="51"/>
      <c r="M28" s="51"/>
    </row>
    <row r="29" spans="1:13" s="41" customFormat="1" ht="15">
      <c r="A29" s="63" t="s">
        <v>25</v>
      </c>
      <c r="B29" s="64">
        <f>1215702+G26</f>
        <v>1276051</v>
      </c>
      <c r="C29" s="36" t="s">
        <v>26</v>
      </c>
      <c r="D29" s="37"/>
      <c r="E29" s="37"/>
      <c r="F29" s="34"/>
      <c r="G29" s="27"/>
      <c r="H29" s="38"/>
      <c r="K29" s="51"/>
      <c r="M29" s="51"/>
    </row>
    <row r="30" spans="1:13" s="41" customFormat="1" ht="15">
      <c r="A30" s="63"/>
      <c r="B30" s="65"/>
      <c r="C30" s="36"/>
      <c r="D30" s="37"/>
      <c r="E30" s="37"/>
      <c r="F30" s="34"/>
      <c r="G30" s="27"/>
      <c r="H30" s="38"/>
      <c r="K30" s="51"/>
      <c r="M30" s="51"/>
    </row>
    <row r="31" spans="1:13" s="41" customFormat="1" ht="15">
      <c r="A31" s="63"/>
      <c r="B31" s="65"/>
      <c r="C31" s="36"/>
      <c r="D31" s="37"/>
      <c r="E31" s="37"/>
      <c r="F31" s="34"/>
      <c r="G31" s="27"/>
      <c r="H31" s="38"/>
      <c r="K31" s="51"/>
      <c r="M31" s="51"/>
    </row>
    <row r="32" spans="1:13" s="41" customFormat="1" ht="15">
      <c r="A32" s="24"/>
      <c r="B32" s="35"/>
      <c r="C32" s="36"/>
      <c r="D32" s="37"/>
      <c r="E32" s="37"/>
      <c r="F32" s="34"/>
      <c r="G32" s="27"/>
      <c r="H32" s="38"/>
      <c r="K32" s="51"/>
      <c r="M32" s="51"/>
    </row>
    <row r="33" spans="1:13" s="41" customFormat="1" ht="15">
      <c r="A33" s="24"/>
      <c r="B33" s="35"/>
      <c r="C33" s="36"/>
      <c r="D33" s="37"/>
      <c r="E33" s="37"/>
      <c r="F33" s="34"/>
      <c r="G33" s="27"/>
      <c r="H33" s="38"/>
      <c r="K33" s="51"/>
      <c r="M33" s="51"/>
    </row>
    <row r="34" spans="1:13" s="41" customFormat="1" ht="15">
      <c r="A34" s="63" t="s">
        <v>27</v>
      </c>
      <c r="B34" s="65"/>
      <c r="C34" s="36"/>
      <c r="D34" s="37"/>
      <c r="E34" s="37"/>
      <c r="F34" s="34"/>
      <c r="G34" s="27"/>
      <c r="H34" s="38"/>
      <c r="K34" s="51"/>
      <c r="M34" s="51"/>
    </row>
    <row r="35" spans="1:13" s="41" customFormat="1" ht="15">
      <c r="A35" s="24" t="s">
        <v>28</v>
      </c>
      <c r="B35" s="66" t="s">
        <v>29</v>
      </c>
      <c r="C35" s="36"/>
      <c r="D35" s="37"/>
      <c r="E35" s="37"/>
      <c r="F35" s="26">
        <v>2637</v>
      </c>
      <c r="G35" s="27"/>
      <c r="H35" s="38"/>
      <c r="I35" s="67">
        <v>37111</v>
      </c>
      <c r="J35" s="67">
        <v>8419076</v>
      </c>
      <c r="K35" s="68"/>
      <c r="L35" s="67"/>
      <c r="M35" s="69"/>
    </row>
    <row r="36" spans="1:13" s="41" customFormat="1" ht="15">
      <c r="A36" s="24" t="s">
        <v>11</v>
      </c>
      <c r="B36" s="66" t="s">
        <v>30</v>
      </c>
      <c r="C36" s="36"/>
      <c r="D36" s="37"/>
      <c r="E36" s="37"/>
      <c r="F36" s="70">
        <v>824</v>
      </c>
      <c r="G36" s="27"/>
      <c r="H36" s="38"/>
      <c r="I36" s="71">
        <v>37111</v>
      </c>
      <c r="J36" s="71">
        <v>8419076</v>
      </c>
      <c r="K36" s="72">
        <v>597</v>
      </c>
      <c r="L36" s="71">
        <v>53</v>
      </c>
      <c r="M36" s="73">
        <v>161</v>
      </c>
    </row>
    <row r="37" spans="1:13" s="41" customFormat="1" ht="15">
      <c r="A37" s="24" t="s">
        <v>11</v>
      </c>
      <c r="B37" s="66" t="s">
        <v>31</v>
      </c>
      <c r="C37" s="36"/>
      <c r="D37" s="37"/>
      <c r="E37" s="37"/>
      <c r="F37" s="70">
        <v>2428</v>
      </c>
      <c r="G37" s="27"/>
      <c r="H37" s="38"/>
      <c r="I37" s="71">
        <v>37111</v>
      </c>
      <c r="J37" s="71">
        <v>8419076</v>
      </c>
      <c r="K37" s="72">
        <v>1689</v>
      </c>
      <c r="L37" s="71">
        <v>53</v>
      </c>
      <c r="M37" s="73">
        <v>454</v>
      </c>
    </row>
    <row r="38" spans="1:13" s="41" customFormat="1" ht="15">
      <c r="A38" s="24" t="s">
        <v>11</v>
      </c>
      <c r="B38" s="66" t="s">
        <v>32</v>
      </c>
      <c r="C38" s="36"/>
      <c r="D38" s="37"/>
      <c r="E38" s="37"/>
      <c r="F38" s="74">
        <v>-68</v>
      </c>
      <c r="G38" s="27"/>
      <c r="H38" s="38"/>
      <c r="I38" s="71">
        <v>37111</v>
      </c>
      <c r="J38" s="71">
        <v>8419076</v>
      </c>
      <c r="K38" s="75">
        <f>+F38</f>
        <v>-68</v>
      </c>
      <c r="L38" s="71"/>
      <c r="M38" s="73"/>
    </row>
    <row r="39" spans="1:13" s="41" customFormat="1" ht="15">
      <c r="A39" s="24" t="s">
        <v>11</v>
      </c>
      <c r="B39" s="66" t="s">
        <v>33</v>
      </c>
      <c r="C39" s="36"/>
      <c r="D39" s="37"/>
      <c r="E39" s="37"/>
      <c r="F39" s="70">
        <v>2485</v>
      </c>
      <c r="G39" s="27"/>
      <c r="H39" s="38"/>
      <c r="I39" s="71">
        <v>37111</v>
      </c>
      <c r="J39" s="71">
        <v>8419076</v>
      </c>
      <c r="K39" s="72">
        <v>2011</v>
      </c>
      <c r="L39" s="71">
        <v>53</v>
      </c>
      <c r="M39" s="73">
        <v>543</v>
      </c>
    </row>
    <row r="40" spans="1:13" s="41" customFormat="1" ht="15">
      <c r="A40" s="24" t="s">
        <v>11</v>
      </c>
      <c r="B40" s="66" t="s">
        <v>34</v>
      </c>
      <c r="C40" s="36"/>
      <c r="D40" s="37"/>
      <c r="E40" s="37"/>
      <c r="F40" s="74">
        <v>-340</v>
      </c>
      <c r="G40" s="27"/>
      <c r="H40" s="38"/>
      <c r="I40" s="71">
        <v>37111</v>
      </c>
      <c r="J40" s="71">
        <v>8419076</v>
      </c>
      <c r="K40" s="75">
        <f>+F40</f>
        <v>-340</v>
      </c>
      <c r="L40" s="71"/>
      <c r="M40" s="73"/>
    </row>
    <row r="41" spans="1:13" s="41" customFormat="1" ht="15">
      <c r="A41" s="24" t="s">
        <v>11</v>
      </c>
      <c r="B41" s="66" t="s">
        <v>35</v>
      </c>
      <c r="C41" s="36"/>
      <c r="D41" s="37"/>
      <c r="E41" s="37"/>
      <c r="F41" s="70">
        <v>202</v>
      </c>
      <c r="G41" s="27"/>
      <c r="H41" s="38"/>
      <c r="I41" s="71">
        <v>37111</v>
      </c>
      <c r="J41" s="71">
        <v>8419076</v>
      </c>
      <c r="K41" s="72">
        <v>147</v>
      </c>
      <c r="L41" s="71">
        <v>53</v>
      </c>
      <c r="M41" s="73">
        <v>40</v>
      </c>
    </row>
    <row r="42" spans="1:13" s="41" customFormat="1" ht="15">
      <c r="A42" s="24" t="s">
        <v>11</v>
      </c>
      <c r="B42" s="66" t="s">
        <v>36</v>
      </c>
      <c r="C42" s="36"/>
      <c r="D42" s="37"/>
      <c r="E42" s="37"/>
      <c r="F42" s="76">
        <f>242+343</f>
        <v>585</v>
      </c>
      <c r="G42" s="27">
        <f>SUM(F35:F42)</f>
        <v>8753</v>
      </c>
      <c r="H42" s="38"/>
      <c r="I42" s="77"/>
      <c r="J42" s="77"/>
      <c r="K42" s="78"/>
      <c r="L42" s="77"/>
      <c r="M42" s="79"/>
    </row>
    <row r="43" spans="1:13" s="41" customFormat="1" ht="15">
      <c r="A43" s="24"/>
      <c r="B43" s="66"/>
      <c r="C43" s="36"/>
      <c r="D43" s="37"/>
      <c r="E43" s="37"/>
      <c r="F43" s="43"/>
      <c r="G43" s="27"/>
      <c r="H43" s="38"/>
      <c r="I43" s="77"/>
      <c r="J43" s="77"/>
      <c r="K43" s="78"/>
      <c r="L43" s="77"/>
      <c r="M43" s="79"/>
    </row>
    <row r="44" spans="1:13" s="41" customFormat="1" ht="15">
      <c r="A44" s="24" t="s">
        <v>28</v>
      </c>
      <c r="B44" s="35" t="s">
        <v>16</v>
      </c>
      <c r="C44" s="36"/>
      <c r="D44" s="37"/>
      <c r="E44" s="37"/>
      <c r="F44" s="26">
        <f>+F15</f>
        <v>50669</v>
      </c>
      <c r="G44" s="27">
        <f>+F44</f>
        <v>50669</v>
      </c>
      <c r="H44" s="38"/>
      <c r="I44" s="39"/>
      <c r="J44" s="39"/>
      <c r="K44" s="80"/>
      <c r="L44" s="39"/>
      <c r="M44" s="40"/>
    </row>
    <row r="45" spans="1:13" s="41" customFormat="1" ht="15">
      <c r="A45" s="24"/>
      <c r="B45" s="66"/>
      <c r="C45" s="36"/>
      <c r="D45" s="37"/>
      <c r="E45" s="37"/>
      <c r="F45" s="43"/>
      <c r="G45" s="27"/>
      <c r="H45" s="38"/>
      <c r="K45" s="51"/>
      <c r="M45" s="51"/>
    </row>
    <row r="46" spans="1:13" s="41" customFormat="1" ht="15">
      <c r="A46" s="63" t="s">
        <v>37</v>
      </c>
      <c r="B46" s="65"/>
      <c r="C46" s="36"/>
      <c r="D46" s="37"/>
      <c r="E46" s="37"/>
      <c r="F46" s="34"/>
      <c r="G46" s="27"/>
      <c r="H46" s="38"/>
      <c r="K46" s="51"/>
      <c r="M46" s="51"/>
    </row>
    <row r="47" spans="1:13" s="41" customFormat="1" ht="15">
      <c r="A47" s="24" t="s">
        <v>11</v>
      </c>
      <c r="B47" s="35" t="s">
        <v>17</v>
      </c>
      <c r="C47" s="36"/>
      <c r="D47" s="37"/>
      <c r="E47" s="37"/>
      <c r="F47" s="42">
        <v>270</v>
      </c>
      <c r="G47" s="27">
        <f>+F47</f>
        <v>270</v>
      </c>
      <c r="H47" s="38"/>
      <c r="I47" s="67"/>
      <c r="J47" s="67"/>
      <c r="K47" s="69">
        <v>268</v>
      </c>
      <c r="L47" s="67"/>
      <c r="M47" s="69"/>
    </row>
    <row r="48" spans="1:13" s="41" customFormat="1" ht="15">
      <c r="A48" s="24"/>
      <c r="B48" s="35"/>
      <c r="C48" s="36"/>
      <c r="D48" s="37"/>
      <c r="E48" s="37"/>
      <c r="F48" s="34"/>
      <c r="G48" s="27"/>
      <c r="H48" s="38"/>
      <c r="I48" s="39"/>
      <c r="J48" s="39"/>
      <c r="K48" s="40"/>
      <c r="L48" s="39"/>
      <c r="M48" s="40"/>
    </row>
    <row r="49" spans="1:13" s="41" customFormat="1" ht="15">
      <c r="A49" s="63" t="s">
        <v>38</v>
      </c>
      <c r="B49" s="65"/>
      <c r="C49" s="36"/>
      <c r="D49" s="37"/>
      <c r="E49" s="37"/>
      <c r="F49" s="34"/>
      <c r="G49" s="27"/>
      <c r="H49" s="38"/>
      <c r="K49" s="51"/>
      <c r="M49" s="51"/>
    </row>
    <row r="50" spans="1:13" s="41" customFormat="1" ht="15">
      <c r="A50" s="24" t="s">
        <v>11</v>
      </c>
      <c r="B50" s="35" t="s">
        <v>39</v>
      </c>
      <c r="C50" s="36"/>
      <c r="D50" s="37"/>
      <c r="E50" s="37"/>
      <c r="F50" s="70">
        <v>73</v>
      </c>
      <c r="G50" s="27">
        <f>+F50</f>
        <v>73</v>
      </c>
      <c r="H50" s="38"/>
      <c r="I50" s="67"/>
      <c r="J50" s="67"/>
      <c r="K50" s="69"/>
      <c r="L50" s="67">
        <v>53</v>
      </c>
      <c r="M50" s="69">
        <v>72</v>
      </c>
    </row>
    <row r="51" spans="1:8" ht="13.5" customHeight="1">
      <c r="A51" s="57"/>
      <c r="B51" s="58"/>
      <c r="C51" s="58"/>
      <c r="D51" s="59"/>
      <c r="E51" s="59"/>
      <c r="F51" s="60"/>
      <c r="G51" s="61"/>
      <c r="H51" s="3"/>
    </row>
    <row r="52" spans="1:8" ht="13.5" customHeight="1">
      <c r="A52" s="81" t="s">
        <v>40</v>
      </c>
      <c r="B52" s="82"/>
      <c r="C52" s="82"/>
      <c r="D52" s="59"/>
      <c r="E52" s="59"/>
      <c r="F52" s="83"/>
      <c r="G52" s="84"/>
      <c r="H52" s="3"/>
    </row>
    <row r="53" spans="1:8" ht="13.5" customHeight="1">
      <c r="A53" s="85" t="s">
        <v>41</v>
      </c>
      <c r="B53" s="35" t="s">
        <v>42</v>
      </c>
      <c r="C53" s="86"/>
      <c r="D53" s="59"/>
      <c r="E53" s="59"/>
      <c r="F53" s="76">
        <v>584</v>
      </c>
      <c r="G53" s="27">
        <f>+F53</f>
        <v>584</v>
      </c>
      <c r="H53" s="3"/>
    </row>
    <row r="54" spans="1:8" ht="13.5" customHeight="1">
      <c r="A54" s="57"/>
      <c r="B54" s="58"/>
      <c r="C54" s="58"/>
      <c r="D54" s="59"/>
      <c r="E54" s="59"/>
      <c r="F54" s="60"/>
      <c r="G54" s="61"/>
      <c r="H54" s="3"/>
    </row>
    <row r="55" spans="1:8" ht="12.75">
      <c r="A55" s="87"/>
      <c r="B55" s="88" t="s">
        <v>43</v>
      </c>
      <c r="C55" s="89"/>
      <c r="D55" s="89"/>
      <c r="E55" s="89"/>
      <c r="F55" s="55">
        <f>SUM(F30:F54)</f>
        <v>60349</v>
      </c>
      <c r="G55" s="56">
        <f>SUM(G30:G54)</f>
        <v>60349</v>
      </c>
      <c r="H55" s="3"/>
    </row>
    <row r="56" spans="1:8" ht="12.75">
      <c r="A56" s="90"/>
      <c r="B56" s="1"/>
      <c r="C56" s="91"/>
      <c r="D56" s="91"/>
      <c r="E56" s="91"/>
      <c r="F56" s="92"/>
      <c r="G56" s="93"/>
      <c r="H56" s="3"/>
    </row>
    <row r="57" spans="1:8" ht="15">
      <c r="A57" s="62" t="s">
        <v>44</v>
      </c>
      <c r="B57" s="37"/>
      <c r="C57" s="37"/>
      <c r="D57" s="37"/>
      <c r="E57" s="37"/>
      <c r="F57" s="94"/>
      <c r="G57" s="95"/>
      <c r="H57" s="3"/>
    </row>
    <row r="58" spans="1:8" ht="15.75" thickBot="1">
      <c r="A58" s="96" t="s">
        <v>25</v>
      </c>
      <c r="B58" s="97">
        <f>1215702+G55</f>
        <v>1276051</v>
      </c>
      <c r="C58" s="98" t="s">
        <v>26</v>
      </c>
      <c r="D58" s="99"/>
      <c r="E58" s="99"/>
      <c r="F58" s="100"/>
      <c r="G58" s="101">
        <f>+G26-G55</f>
        <v>0</v>
      </c>
      <c r="H58" s="3"/>
    </row>
    <row r="59" spans="1:8" ht="15">
      <c r="A59" s="37"/>
      <c r="B59" s="65"/>
      <c r="C59" s="36"/>
      <c r="D59" s="37"/>
      <c r="E59" s="37"/>
      <c r="F59" s="102"/>
      <c r="G59" s="102"/>
      <c r="H59" s="3"/>
    </row>
    <row r="60" spans="1:8" ht="15">
      <c r="A60" s="37"/>
      <c r="B60" s="65"/>
      <c r="C60" s="36"/>
      <c r="D60" s="37"/>
      <c r="E60" s="37"/>
      <c r="F60" s="102"/>
      <c r="G60" s="102"/>
      <c r="H60" s="3"/>
    </row>
    <row r="61" spans="1:8" ht="15">
      <c r="A61" s="37"/>
      <c r="B61" s="65"/>
      <c r="C61" s="36"/>
      <c r="D61" s="37"/>
      <c r="E61" s="37"/>
      <c r="F61" s="102"/>
      <c r="G61" s="102"/>
      <c r="H61" s="3"/>
    </row>
    <row r="62" spans="1:8" ht="15">
      <c r="A62" s="37"/>
      <c r="B62" s="65"/>
      <c r="C62" s="36"/>
      <c r="D62" s="37"/>
      <c r="E62" s="37"/>
      <c r="F62" s="102"/>
      <c r="G62" s="102"/>
      <c r="H62" s="3"/>
    </row>
    <row r="63" spans="1:8" ht="15">
      <c r="A63" s="37"/>
      <c r="B63" s="65"/>
      <c r="C63" s="36"/>
      <c r="D63" s="37"/>
      <c r="E63" s="37"/>
      <c r="F63" s="102"/>
      <c r="G63" s="102"/>
      <c r="H63" s="3"/>
    </row>
    <row r="64" spans="1:8" ht="13.5" customHeight="1">
      <c r="A64" s="103"/>
      <c r="B64" s="58"/>
      <c r="C64" s="58"/>
      <c r="D64" s="59"/>
      <c r="E64" s="59"/>
      <c r="F64" s="60"/>
      <c r="G64" s="104"/>
      <c r="H64" s="3"/>
    </row>
    <row r="65" spans="1:8" ht="13.5" customHeight="1" thickBot="1">
      <c r="A65" s="103"/>
      <c r="B65" s="58"/>
      <c r="C65" s="58"/>
      <c r="D65" s="59"/>
      <c r="E65" s="59"/>
      <c r="F65" s="60"/>
      <c r="G65" s="104"/>
      <c r="H65" s="3"/>
    </row>
    <row r="66" spans="1:8" ht="13.5" customHeight="1">
      <c r="A66" s="13" t="s">
        <v>45</v>
      </c>
      <c r="B66" s="105"/>
      <c r="C66" s="15"/>
      <c r="D66" s="16"/>
      <c r="E66" s="16"/>
      <c r="F66" s="17"/>
      <c r="G66" s="18"/>
      <c r="H66" s="3"/>
    </row>
    <row r="67" spans="1:8" ht="13.5" customHeight="1">
      <c r="A67" s="44"/>
      <c r="B67" s="21"/>
      <c r="C67" s="21"/>
      <c r="D67" s="10"/>
      <c r="E67" s="10"/>
      <c r="F67" s="45"/>
      <c r="G67" s="22"/>
      <c r="H67" s="3"/>
    </row>
    <row r="68" spans="1:8" ht="13.5" customHeight="1">
      <c r="A68" s="23" t="s">
        <v>10</v>
      </c>
      <c r="B68" s="20"/>
      <c r="C68" s="21"/>
      <c r="D68" s="10"/>
      <c r="E68" s="10"/>
      <c r="F68" s="11"/>
      <c r="G68" s="22"/>
      <c r="H68" s="3"/>
    </row>
    <row r="69" spans="1:8" ht="13.5" customHeight="1">
      <c r="A69" s="19"/>
      <c r="B69" s="20"/>
      <c r="C69" s="21"/>
      <c r="D69" s="10"/>
      <c r="E69" s="10"/>
      <c r="F69" s="11"/>
      <c r="G69" s="22"/>
      <c r="H69" s="3"/>
    </row>
    <row r="70" spans="1:8" ht="13.5" customHeight="1">
      <c r="A70" s="44"/>
      <c r="B70" s="21"/>
      <c r="C70" s="21"/>
      <c r="D70" s="10"/>
      <c r="E70" s="10"/>
      <c r="F70" s="45"/>
      <c r="G70" s="22"/>
      <c r="H70" s="3"/>
    </row>
    <row r="71" spans="1:8" ht="13.5" customHeight="1">
      <c r="A71" s="19" t="s">
        <v>22</v>
      </c>
      <c r="B71" s="20"/>
      <c r="C71" s="47"/>
      <c r="D71" s="47"/>
      <c r="E71" s="47"/>
      <c r="F71" s="3"/>
      <c r="G71" s="48"/>
      <c r="H71" s="3"/>
    </row>
    <row r="72" spans="1:13" s="41" customFormat="1" ht="15">
      <c r="A72" s="24" t="s">
        <v>11</v>
      </c>
      <c r="B72" s="66" t="s">
        <v>46</v>
      </c>
      <c r="C72" s="36"/>
      <c r="D72" s="37"/>
      <c r="E72" s="37"/>
      <c r="F72" s="26">
        <v>2637</v>
      </c>
      <c r="G72" s="27"/>
      <c r="H72" s="38"/>
      <c r="I72" s="29">
        <v>94111</v>
      </c>
      <c r="J72" s="29">
        <v>8419076</v>
      </c>
      <c r="K72" s="31">
        <f>+F72</f>
        <v>2637</v>
      </c>
      <c r="L72" s="67"/>
      <c r="M72" s="69"/>
    </row>
    <row r="73" spans="1:13" s="41" customFormat="1" ht="15">
      <c r="A73" s="24" t="s">
        <v>11</v>
      </c>
      <c r="B73" s="66" t="s">
        <v>47</v>
      </c>
      <c r="C73" s="36"/>
      <c r="D73" s="37"/>
      <c r="E73" s="37"/>
      <c r="F73" s="26">
        <v>824</v>
      </c>
      <c r="G73" s="27"/>
      <c r="H73" s="38"/>
      <c r="I73" s="29"/>
      <c r="J73" s="29"/>
      <c r="K73" s="31"/>
      <c r="L73" s="67"/>
      <c r="M73" s="69"/>
    </row>
    <row r="74" spans="1:8" ht="13.5" customHeight="1">
      <c r="A74" s="19"/>
      <c r="B74" s="20"/>
      <c r="C74" s="47"/>
      <c r="D74" s="47"/>
      <c r="E74" s="47"/>
      <c r="F74" s="3"/>
      <c r="G74" s="106">
        <f>SUM(F72:F73)</f>
        <v>3461</v>
      </c>
      <c r="H74" s="3"/>
    </row>
    <row r="75" spans="1:8" ht="12.75">
      <c r="A75" s="107"/>
      <c r="B75" s="108"/>
      <c r="C75" s="108"/>
      <c r="D75" s="108"/>
      <c r="E75" s="108"/>
      <c r="F75" s="3"/>
      <c r="G75" s="106"/>
      <c r="H75" s="109"/>
    </row>
    <row r="76" spans="1:8" ht="13.5" customHeight="1">
      <c r="A76" s="52"/>
      <c r="B76" s="53" t="s">
        <v>23</v>
      </c>
      <c r="C76" s="53"/>
      <c r="D76" s="54"/>
      <c r="E76" s="54"/>
      <c r="F76" s="55">
        <f>SUM(F71:F75)</f>
        <v>3461</v>
      </c>
      <c r="G76" s="56">
        <f>SUM(G66:G75)</f>
        <v>3461</v>
      </c>
      <c r="H76" s="3"/>
    </row>
    <row r="77" spans="1:8" ht="13.5" customHeight="1">
      <c r="A77" s="57"/>
      <c r="B77" s="58"/>
      <c r="C77" s="58"/>
      <c r="D77" s="59"/>
      <c r="E77" s="59"/>
      <c r="F77" s="60"/>
      <c r="G77" s="61"/>
      <c r="H77" s="3"/>
    </row>
    <row r="78" spans="1:13" s="41" customFormat="1" ht="15">
      <c r="A78" s="62" t="s">
        <v>48</v>
      </c>
      <c r="B78" s="37"/>
      <c r="C78" s="37"/>
      <c r="D78" s="37"/>
      <c r="E78" s="37"/>
      <c r="F78" s="34"/>
      <c r="G78" s="27"/>
      <c r="H78" s="38"/>
      <c r="K78" s="51"/>
      <c r="M78" s="51"/>
    </row>
    <row r="79" spans="1:13" s="41" customFormat="1" ht="15">
      <c r="A79" s="63" t="s">
        <v>25</v>
      </c>
      <c r="B79" s="65">
        <f>264702+G76</f>
        <v>268163</v>
      </c>
      <c r="C79" s="36" t="s">
        <v>26</v>
      </c>
      <c r="D79" s="37"/>
      <c r="E79" s="37"/>
      <c r="F79" s="34"/>
      <c r="G79" s="27"/>
      <c r="H79" s="38"/>
      <c r="K79" s="51"/>
      <c r="M79" s="51"/>
    </row>
    <row r="80" spans="1:13" s="41" customFormat="1" ht="15">
      <c r="A80" s="63"/>
      <c r="B80" s="65"/>
      <c r="C80" s="36"/>
      <c r="D80" s="37"/>
      <c r="E80" s="37"/>
      <c r="F80" s="34"/>
      <c r="G80" s="27"/>
      <c r="H80" s="38"/>
      <c r="K80" s="51"/>
      <c r="M80" s="51"/>
    </row>
    <row r="81" spans="1:13" s="41" customFormat="1" ht="15">
      <c r="A81" s="63" t="s">
        <v>49</v>
      </c>
      <c r="B81" s="65"/>
      <c r="C81" s="36"/>
      <c r="D81" s="37"/>
      <c r="E81" s="37"/>
      <c r="F81" s="34"/>
      <c r="G81" s="27"/>
      <c r="H81" s="38"/>
      <c r="K81" s="51"/>
      <c r="M81" s="51"/>
    </row>
    <row r="82" spans="1:13" s="41" customFormat="1" ht="15">
      <c r="A82" s="24"/>
      <c r="B82" s="35"/>
      <c r="C82" s="36"/>
      <c r="D82" s="37"/>
      <c r="E82" s="37"/>
      <c r="F82" s="34"/>
      <c r="G82" s="27"/>
      <c r="H82" s="38"/>
      <c r="K82" s="51"/>
      <c r="M82" s="51"/>
    </row>
    <row r="83" spans="1:13" s="41" customFormat="1" ht="15">
      <c r="A83" s="63" t="s">
        <v>37</v>
      </c>
      <c r="B83" s="65"/>
      <c r="C83" s="36"/>
      <c r="D83" s="37"/>
      <c r="E83" s="37"/>
      <c r="F83" s="34"/>
      <c r="G83" s="27"/>
      <c r="H83" s="38"/>
      <c r="K83" s="51"/>
      <c r="M83" s="51"/>
    </row>
    <row r="84" spans="1:13" s="41" customFormat="1" ht="15">
      <c r="A84" s="24" t="s">
        <v>11</v>
      </c>
      <c r="B84" s="35" t="s">
        <v>17</v>
      </c>
      <c r="C84" s="36"/>
      <c r="D84" s="37"/>
      <c r="E84" s="37"/>
      <c r="F84" s="26">
        <v>649</v>
      </c>
      <c r="G84" s="27">
        <f>+F84</f>
        <v>649</v>
      </c>
      <c r="H84" s="38"/>
      <c r="K84" s="51"/>
      <c r="M84" s="51"/>
    </row>
    <row r="85" spans="1:7" ht="15">
      <c r="A85" s="110"/>
      <c r="B85" s="110"/>
      <c r="C85" s="110"/>
      <c r="D85" s="110"/>
      <c r="E85" s="110"/>
      <c r="F85" s="109"/>
      <c r="G85" s="27"/>
    </row>
    <row r="86" spans="1:13" s="41" customFormat="1" ht="15">
      <c r="A86" s="63"/>
      <c r="B86" s="65"/>
      <c r="C86" s="36"/>
      <c r="D86" s="37"/>
      <c r="E86" s="37"/>
      <c r="F86" s="34"/>
      <c r="G86" s="27"/>
      <c r="H86" s="38"/>
      <c r="K86" s="51"/>
      <c r="M86" s="51"/>
    </row>
    <row r="87" spans="1:13" s="41" customFormat="1" ht="15">
      <c r="A87" s="63" t="s">
        <v>50</v>
      </c>
      <c r="B87" s="65"/>
      <c r="C87" s="36"/>
      <c r="D87" s="37"/>
      <c r="E87" s="37"/>
      <c r="F87" s="34"/>
      <c r="G87" s="27"/>
      <c r="H87" s="38"/>
      <c r="K87" s="51"/>
      <c r="M87" s="51"/>
    </row>
    <row r="88" spans="1:13" s="41" customFormat="1" ht="15">
      <c r="A88" s="24" t="s">
        <v>11</v>
      </c>
      <c r="B88" s="35" t="s">
        <v>39</v>
      </c>
      <c r="C88" s="36"/>
      <c r="D88" s="37"/>
      <c r="E88" s="37"/>
      <c r="F88" s="26">
        <v>175</v>
      </c>
      <c r="G88" s="27">
        <f>+F88</f>
        <v>175</v>
      </c>
      <c r="H88" s="38"/>
      <c r="K88" s="51"/>
      <c r="M88" s="51"/>
    </row>
    <row r="89" spans="1:13" s="41" customFormat="1" ht="15">
      <c r="A89" s="63"/>
      <c r="B89" s="65"/>
      <c r="C89" s="36"/>
      <c r="D89" s="37"/>
      <c r="E89" s="37"/>
      <c r="F89" s="34"/>
      <c r="G89" s="27"/>
      <c r="H89" s="38"/>
      <c r="K89" s="51"/>
      <c r="M89" s="51"/>
    </row>
    <row r="90" spans="1:13" s="41" customFormat="1" ht="15">
      <c r="A90" s="63"/>
      <c r="B90" s="65"/>
      <c r="C90" s="36"/>
      <c r="D90" s="37"/>
      <c r="E90" s="37"/>
      <c r="F90" s="34"/>
      <c r="G90" s="27"/>
      <c r="H90" s="38"/>
      <c r="K90" s="51"/>
      <c r="M90" s="51"/>
    </row>
    <row r="91" spans="1:13" s="41" customFormat="1" ht="15">
      <c r="A91" s="63"/>
      <c r="B91" s="65"/>
      <c r="C91" s="36"/>
      <c r="D91" s="37"/>
      <c r="E91" s="37"/>
      <c r="F91" s="34"/>
      <c r="G91" s="27"/>
      <c r="H91" s="38"/>
      <c r="K91" s="51"/>
      <c r="M91" s="51"/>
    </row>
    <row r="92" spans="1:13" s="41" customFormat="1" ht="15">
      <c r="A92" s="63"/>
      <c r="B92" s="35"/>
      <c r="C92" s="36"/>
      <c r="D92" s="37"/>
      <c r="E92" s="37"/>
      <c r="F92" s="34"/>
      <c r="G92" s="27"/>
      <c r="H92" s="38"/>
      <c r="K92" s="51"/>
      <c r="M92" s="51"/>
    </row>
    <row r="93" spans="1:13" s="41" customFormat="1" ht="15">
      <c r="A93" s="63" t="s">
        <v>51</v>
      </c>
      <c r="B93" s="65"/>
      <c r="C93" s="36"/>
      <c r="D93" s="37"/>
      <c r="E93" s="37"/>
      <c r="F93" s="34"/>
      <c r="G93" s="27"/>
      <c r="H93" s="38"/>
      <c r="K93" s="51"/>
      <c r="M93" s="51"/>
    </row>
    <row r="94" spans="1:13" s="41" customFormat="1" ht="15">
      <c r="A94" s="24" t="s">
        <v>11</v>
      </c>
      <c r="B94" s="25" t="s">
        <v>12</v>
      </c>
      <c r="C94" s="36"/>
      <c r="D94" s="37"/>
      <c r="E94" s="37"/>
      <c r="F94" s="26">
        <v>1502</v>
      </c>
      <c r="G94" s="27"/>
      <c r="H94" s="38"/>
      <c r="I94" s="112">
        <v>8821151</v>
      </c>
      <c r="J94" s="112">
        <v>5831161</v>
      </c>
      <c r="K94" s="113">
        <f>+F94</f>
        <v>1502</v>
      </c>
      <c r="L94" s="114"/>
      <c r="M94" s="115"/>
    </row>
    <row r="95" spans="1:13" s="41" customFormat="1" ht="15">
      <c r="A95" s="24" t="s">
        <v>11</v>
      </c>
      <c r="B95" s="32" t="s">
        <v>13</v>
      </c>
      <c r="C95" s="36"/>
      <c r="D95" s="37"/>
      <c r="E95" s="37"/>
      <c r="F95" s="26">
        <v>252</v>
      </c>
      <c r="G95" s="27"/>
      <c r="H95" s="38"/>
      <c r="I95" s="112">
        <v>8821111</v>
      </c>
      <c r="J95" s="112">
        <v>5831112</v>
      </c>
      <c r="K95" s="113">
        <f>+F95</f>
        <v>252</v>
      </c>
      <c r="L95" s="114"/>
      <c r="M95" s="115"/>
    </row>
    <row r="96" spans="1:13" s="41" customFormat="1" ht="15">
      <c r="A96" s="24" t="s">
        <v>11</v>
      </c>
      <c r="B96" s="25" t="s">
        <v>14</v>
      </c>
      <c r="C96" s="36"/>
      <c r="D96" s="37"/>
      <c r="E96" s="37"/>
      <c r="F96" s="26">
        <v>437</v>
      </c>
      <c r="G96" s="27"/>
      <c r="H96" s="38"/>
      <c r="I96" s="112">
        <v>8821111</v>
      </c>
      <c r="J96" s="112">
        <v>5831121</v>
      </c>
      <c r="K96" s="113">
        <f>+F96</f>
        <v>437</v>
      </c>
      <c r="L96" s="114"/>
      <c r="M96" s="115"/>
    </row>
    <row r="97" spans="1:13" s="41" customFormat="1" ht="15">
      <c r="A97" s="24" t="s">
        <v>11</v>
      </c>
      <c r="B97" s="25" t="s">
        <v>15</v>
      </c>
      <c r="C97" s="36"/>
      <c r="D97" s="37"/>
      <c r="E97" s="37"/>
      <c r="F97" s="26">
        <v>446</v>
      </c>
      <c r="G97" s="27">
        <f>SUM(F94:F97)</f>
        <v>2637</v>
      </c>
      <c r="H97" s="38"/>
      <c r="I97" s="112">
        <v>8821131</v>
      </c>
      <c r="J97" s="112">
        <v>5831141</v>
      </c>
      <c r="K97" s="113">
        <f>+F97</f>
        <v>446</v>
      </c>
      <c r="L97" s="114"/>
      <c r="M97" s="115"/>
    </row>
    <row r="98" spans="1:13" s="41" customFormat="1" ht="15">
      <c r="A98" s="63"/>
      <c r="B98" s="35"/>
      <c r="C98" s="36"/>
      <c r="D98" s="37"/>
      <c r="E98" s="37"/>
      <c r="F98" s="34"/>
      <c r="G98" s="27"/>
      <c r="H98" s="38"/>
      <c r="K98" s="51"/>
      <c r="M98" s="51"/>
    </row>
    <row r="99" spans="1:8" ht="13.5" customHeight="1">
      <c r="A99" s="57"/>
      <c r="B99" s="58"/>
      <c r="C99" s="58"/>
      <c r="D99" s="59"/>
      <c r="E99" s="59"/>
      <c r="F99" s="60"/>
      <c r="G99" s="61"/>
      <c r="H99" s="3"/>
    </row>
    <row r="100" spans="1:8" ht="13.5" customHeight="1">
      <c r="A100" s="57"/>
      <c r="B100" s="58"/>
      <c r="C100" s="58"/>
      <c r="D100" s="59"/>
      <c r="E100" s="59"/>
      <c r="F100" s="60"/>
      <c r="G100" s="61"/>
      <c r="H100" s="3"/>
    </row>
    <row r="101" spans="1:8" ht="12.75">
      <c r="A101" s="87"/>
      <c r="B101" s="88" t="s">
        <v>43</v>
      </c>
      <c r="C101" s="89"/>
      <c r="D101" s="89"/>
      <c r="E101" s="89"/>
      <c r="F101" s="55">
        <f>SUM(F81:F100)</f>
        <v>3461</v>
      </c>
      <c r="G101" s="56">
        <f>SUM(G81:G100)</f>
        <v>3461</v>
      </c>
      <c r="H101" s="3"/>
    </row>
    <row r="102" spans="1:8" ht="12.75">
      <c r="A102" s="90"/>
      <c r="B102" s="1"/>
      <c r="C102" s="91"/>
      <c r="D102" s="91"/>
      <c r="E102" s="91"/>
      <c r="F102" s="92"/>
      <c r="G102" s="93"/>
      <c r="H102" s="3"/>
    </row>
    <row r="103" spans="1:8" ht="15">
      <c r="A103" s="62" t="s">
        <v>52</v>
      </c>
      <c r="B103" s="37"/>
      <c r="C103" s="37"/>
      <c r="D103" s="37"/>
      <c r="E103" s="37"/>
      <c r="F103" s="94"/>
      <c r="G103" s="95"/>
      <c r="H103" s="3"/>
    </row>
    <row r="104" spans="1:8" ht="15.75" thickBot="1">
      <c r="A104" s="96" t="s">
        <v>25</v>
      </c>
      <c r="B104" s="97">
        <f>264702+G101</f>
        <v>268163</v>
      </c>
      <c r="C104" s="98" t="s">
        <v>26</v>
      </c>
      <c r="D104" s="99"/>
      <c r="E104" s="99"/>
      <c r="F104" s="100"/>
      <c r="G104" s="101">
        <f>+G76-G101</f>
        <v>0</v>
      </c>
      <c r="H104" s="3"/>
    </row>
    <row r="105" spans="1:8" ht="13.5" customHeight="1">
      <c r="A105" s="103"/>
      <c r="B105" s="58"/>
      <c r="C105" s="58"/>
      <c r="D105" s="59"/>
      <c r="E105" s="59"/>
      <c r="F105" s="60"/>
      <c r="G105" s="104"/>
      <c r="H105" s="3"/>
    </row>
    <row r="106" spans="1:8" ht="13.5" customHeight="1">
      <c r="A106" s="103"/>
      <c r="B106" s="58"/>
      <c r="C106" s="58"/>
      <c r="D106" s="59"/>
      <c r="E106" s="59"/>
      <c r="F106" s="60"/>
      <c r="G106" s="104"/>
      <c r="H106" s="3"/>
    </row>
    <row r="107" spans="1:8" ht="13.5" customHeight="1">
      <c r="A107" s="103"/>
      <c r="B107" s="58"/>
      <c r="C107" s="58"/>
      <c r="D107" s="59"/>
      <c r="E107" s="59"/>
      <c r="F107" s="60"/>
      <c r="G107" s="104"/>
      <c r="H107" s="3"/>
    </row>
    <row r="108" spans="1:8" ht="13.5" customHeight="1">
      <c r="A108" s="103"/>
      <c r="B108" s="58"/>
      <c r="C108" s="58"/>
      <c r="D108" s="59"/>
      <c r="E108" s="59"/>
      <c r="F108" s="60"/>
      <c r="G108" s="104"/>
      <c r="H108" s="3"/>
    </row>
    <row r="109" spans="1:8" ht="13.5" customHeight="1">
      <c r="A109" s="103"/>
      <c r="B109" s="58"/>
      <c r="C109" s="58"/>
      <c r="D109" s="59"/>
      <c r="E109" s="59"/>
      <c r="F109" s="60"/>
      <c r="G109" s="104"/>
      <c r="H109" s="3"/>
    </row>
    <row r="110" spans="1:8" ht="13.5" customHeight="1" thickBot="1">
      <c r="A110" s="103"/>
      <c r="B110" s="58"/>
      <c r="C110" s="58"/>
      <c r="D110" s="59"/>
      <c r="E110" s="59"/>
      <c r="F110" s="60"/>
      <c r="G110" s="104"/>
      <c r="H110" s="3"/>
    </row>
    <row r="111" spans="1:8" ht="13.5" customHeight="1">
      <c r="A111" s="13" t="s">
        <v>53</v>
      </c>
      <c r="B111" s="14"/>
      <c r="C111" s="15"/>
      <c r="D111" s="16"/>
      <c r="E111" s="16"/>
      <c r="F111" s="17"/>
      <c r="G111" s="18"/>
      <c r="H111" s="3"/>
    </row>
    <row r="112" spans="1:8" ht="13.5" customHeight="1">
      <c r="A112" s="19"/>
      <c r="B112" s="20"/>
      <c r="C112" s="21"/>
      <c r="D112" s="10"/>
      <c r="E112" s="10"/>
      <c r="F112" s="11"/>
      <c r="G112" s="22"/>
      <c r="H112" s="3"/>
    </row>
    <row r="113" spans="1:8" ht="13.5" customHeight="1">
      <c r="A113" s="19" t="s">
        <v>22</v>
      </c>
      <c r="B113" s="20"/>
      <c r="C113" s="47"/>
      <c r="D113" s="47"/>
      <c r="E113" s="47"/>
      <c r="F113" s="3"/>
      <c r="G113" s="48"/>
      <c r="H113" s="3"/>
    </row>
    <row r="114" spans="1:13" ht="13.5" customHeight="1">
      <c r="A114" s="24" t="s">
        <v>11</v>
      </c>
      <c r="B114" s="66" t="s">
        <v>47</v>
      </c>
      <c r="C114" s="47"/>
      <c r="D114" s="47"/>
      <c r="E114" s="47"/>
      <c r="F114" s="26">
        <f>+F37</f>
        <v>2428</v>
      </c>
      <c r="G114" s="27"/>
      <c r="H114" s="3"/>
      <c r="I114" s="112">
        <v>94111</v>
      </c>
      <c r="J114" s="112">
        <v>841076</v>
      </c>
      <c r="K114" s="116">
        <v>2143</v>
      </c>
      <c r="L114" s="112"/>
      <c r="M114" s="116"/>
    </row>
    <row r="115" spans="1:13" ht="13.5" customHeight="1">
      <c r="A115" s="24" t="s">
        <v>11</v>
      </c>
      <c r="B115" s="66" t="s">
        <v>54</v>
      </c>
      <c r="C115" s="47"/>
      <c r="D115" s="47"/>
      <c r="E115" s="47"/>
      <c r="F115" s="117">
        <v>-68</v>
      </c>
      <c r="G115" s="27">
        <f>SUM(F114:F115)</f>
        <v>2360</v>
      </c>
      <c r="H115" s="3"/>
      <c r="I115" s="118"/>
      <c r="J115" s="118"/>
      <c r="K115" s="119"/>
      <c r="L115" s="118"/>
      <c r="M115" s="119"/>
    </row>
    <row r="116" spans="1:13" ht="12.75">
      <c r="A116" s="107"/>
      <c r="B116" s="108"/>
      <c r="C116" s="108"/>
      <c r="D116" s="108"/>
      <c r="E116" s="108"/>
      <c r="F116" s="3"/>
      <c r="G116" s="106"/>
      <c r="H116" s="109"/>
      <c r="I116" s="120"/>
      <c r="J116" s="120"/>
      <c r="K116" s="46"/>
      <c r="L116" s="120"/>
      <c r="M116" s="46"/>
    </row>
    <row r="117" spans="1:8" ht="13.5" customHeight="1">
      <c r="A117" s="52"/>
      <c r="B117" s="53" t="s">
        <v>23</v>
      </c>
      <c r="C117" s="53"/>
      <c r="D117" s="54"/>
      <c r="E117" s="54"/>
      <c r="F117" s="55">
        <f>SUM(F113:F116)</f>
        <v>2360</v>
      </c>
      <c r="G117" s="56">
        <f>SUM(G111:G116)</f>
        <v>2360</v>
      </c>
      <c r="H117" s="3"/>
    </row>
    <row r="118" spans="1:8" ht="13.5" customHeight="1">
      <c r="A118" s="57"/>
      <c r="B118" s="58"/>
      <c r="C118" s="58"/>
      <c r="D118" s="59"/>
      <c r="E118" s="59"/>
      <c r="F118" s="60"/>
      <c r="G118" s="61"/>
      <c r="H118" s="3"/>
    </row>
    <row r="119" spans="1:8" ht="13.5" customHeight="1">
      <c r="A119" s="57"/>
      <c r="B119" s="58"/>
      <c r="C119" s="58"/>
      <c r="D119" s="59"/>
      <c r="E119" s="59"/>
      <c r="F119" s="60"/>
      <c r="G119" s="61"/>
      <c r="H119" s="3"/>
    </row>
    <row r="120" spans="1:8" ht="13.5" customHeight="1">
      <c r="A120" s="57"/>
      <c r="B120" s="58"/>
      <c r="C120" s="58"/>
      <c r="D120" s="59"/>
      <c r="E120" s="59"/>
      <c r="F120" s="60"/>
      <c r="G120" s="61"/>
      <c r="H120" s="3"/>
    </row>
    <row r="121" spans="1:13" s="41" customFormat="1" ht="15">
      <c r="A121" s="62" t="s">
        <v>55</v>
      </c>
      <c r="B121" s="37"/>
      <c r="C121" s="37"/>
      <c r="D121" s="37"/>
      <c r="E121" s="37"/>
      <c r="F121" s="34"/>
      <c r="G121" s="27"/>
      <c r="H121" s="38"/>
      <c r="K121" s="51"/>
      <c r="M121" s="51"/>
    </row>
    <row r="122" spans="1:13" s="41" customFormat="1" ht="15">
      <c r="A122" s="63" t="s">
        <v>25</v>
      </c>
      <c r="B122" s="65">
        <f>203546+G117</f>
        <v>205906</v>
      </c>
      <c r="C122" s="36" t="s">
        <v>26</v>
      </c>
      <c r="D122" s="37"/>
      <c r="E122" s="37"/>
      <c r="F122" s="34"/>
      <c r="G122" s="27"/>
      <c r="H122" s="38"/>
      <c r="K122" s="51"/>
      <c r="M122" s="51"/>
    </row>
    <row r="123" spans="1:13" s="41" customFormat="1" ht="15">
      <c r="A123" s="63"/>
      <c r="B123" s="65"/>
      <c r="C123" s="36"/>
      <c r="D123" s="37"/>
      <c r="E123" s="37"/>
      <c r="F123" s="34"/>
      <c r="G123" s="27"/>
      <c r="H123" s="38"/>
      <c r="K123" s="51"/>
      <c r="M123" s="51"/>
    </row>
    <row r="124" spans="1:13" s="41" customFormat="1" ht="15">
      <c r="A124" s="63" t="s">
        <v>37</v>
      </c>
      <c r="B124" s="65"/>
      <c r="C124" s="36"/>
      <c r="D124" s="37"/>
      <c r="E124" s="37"/>
      <c r="F124" s="34"/>
      <c r="G124" s="27"/>
      <c r="H124" s="38"/>
      <c r="K124" s="51"/>
      <c r="M124" s="51"/>
    </row>
    <row r="125" spans="1:13" s="41" customFormat="1" ht="15">
      <c r="A125" s="24" t="s">
        <v>11</v>
      </c>
      <c r="B125" s="35" t="s">
        <v>17</v>
      </c>
      <c r="C125" s="36"/>
      <c r="D125" s="37"/>
      <c r="E125" s="37"/>
      <c r="F125" s="121">
        <v>1914</v>
      </c>
      <c r="G125" s="27">
        <f>+F125</f>
        <v>1914</v>
      </c>
      <c r="H125" s="38"/>
      <c r="I125" s="67"/>
      <c r="J125" s="67"/>
      <c r="K125" s="69"/>
      <c r="L125" s="67"/>
      <c r="M125" s="69"/>
    </row>
    <row r="126" spans="1:13" s="41" customFormat="1" ht="15">
      <c r="A126" s="24"/>
      <c r="B126" s="35"/>
      <c r="C126" s="36"/>
      <c r="D126" s="37"/>
      <c r="E126" s="37"/>
      <c r="F126" s="43"/>
      <c r="G126" s="27"/>
      <c r="H126" s="38"/>
      <c r="I126" s="39"/>
      <c r="J126" s="39"/>
      <c r="K126" s="40"/>
      <c r="L126" s="39"/>
      <c r="M126" s="40"/>
    </row>
    <row r="127" spans="1:13" s="41" customFormat="1" ht="15">
      <c r="A127" s="63"/>
      <c r="B127" s="65"/>
      <c r="C127" s="36"/>
      <c r="D127" s="37"/>
      <c r="E127" s="37"/>
      <c r="F127" s="34"/>
      <c r="G127" s="27"/>
      <c r="H127" s="38"/>
      <c r="K127" s="51"/>
      <c r="M127" s="51"/>
    </row>
    <row r="128" spans="1:13" s="41" customFormat="1" ht="15">
      <c r="A128" s="63" t="s">
        <v>38</v>
      </c>
      <c r="B128" s="65"/>
      <c r="C128" s="36"/>
      <c r="D128" s="37"/>
      <c r="E128" s="37"/>
      <c r="F128" s="34"/>
      <c r="G128" s="27"/>
      <c r="H128" s="38"/>
      <c r="K128" s="51"/>
      <c r="M128" s="51"/>
    </row>
    <row r="129" spans="1:13" s="41" customFormat="1" ht="15">
      <c r="A129" s="24" t="s">
        <v>11</v>
      </c>
      <c r="B129" s="35" t="s">
        <v>39</v>
      </c>
      <c r="C129" s="36"/>
      <c r="D129" s="37"/>
      <c r="E129" s="37"/>
      <c r="F129" s="121">
        <v>514</v>
      </c>
      <c r="G129" s="27">
        <f>+F129</f>
        <v>514</v>
      </c>
      <c r="H129" s="38"/>
      <c r="I129" s="67"/>
      <c r="J129" s="67"/>
      <c r="K129" s="69"/>
      <c r="L129" s="67"/>
      <c r="M129" s="69"/>
    </row>
    <row r="130" spans="1:13" s="41" customFormat="1" ht="15">
      <c r="A130" s="24"/>
      <c r="B130" s="35"/>
      <c r="C130" s="36"/>
      <c r="D130" s="37"/>
      <c r="E130" s="37"/>
      <c r="F130" s="43"/>
      <c r="G130" s="27"/>
      <c r="H130" s="38"/>
      <c r="I130" s="39"/>
      <c r="J130" s="39"/>
      <c r="K130" s="40"/>
      <c r="L130" s="39"/>
      <c r="M130" s="40"/>
    </row>
    <row r="131" spans="1:13" s="41" customFormat="1" ht="15">
      <c r="A131" s="63" t="s">
        <v>56</v>
      </c>
      <c r="B131" s="65"/>
      <c r="C131" s="36"/>
      <c r="D131" s="37"/>
      <c r="E131" s="37"/>
      <c r="F131" s="34"/>
      <c r="G131" s="27"/>
      <c r="H131" s="38"/>
      <c r="K131" s="51"/>
      <c r="M131" s="51"/>
    </row>
    <row r="132" spans="1:13" s="41" customFormat="1" ht="15">
      <c r="A132" s="24" t="s">
        <v>11</v>
      </c>
      <c r="B132" s="35" t="s">
        <v>57</v>
      </c>
      <c r="C132" s="36"/>
      <c r="D132" s="37"/>
      <c r="E132" s="37"/>
      <c r="F132" s="122">
        <v>-68</v>
      </c>
      <c r="G132" s="27">
        <f>+F132</f>
        <v>-68</v>
      </c>
      <c r="H132" s="38"/>
      <c r="I132" s="67"/>
      <c r="J132" s="67"/>
      <c r="K132" s="69"/>
      <c r="L132" s="67"/>
      <c r="M132" s="69"/>
    </row>
    <row r="133" spans="1:13" s="41" customFormat="1" ht="15">
      <c r="A133" s="24"/>
      <c r="B133" s="35"/>
      <c r="C133" s="36"/>
      <c r="D133" s="37"/>
      <c r="E133" s="37"/>
      <c r="F133" s="43"/>
      <c r="G133" s="27"/>
      <c r="H133" s="38"/>
      <c r="I133" s="39"/>
      <c r="J133" s="39"/>
      <c r="K133" s="40"/>
      <c r="L133" s="39"/>
      <c r="M133" s="40"/>
    </row>
    <row r="134" spans="1:8" ht="13.5" customHeight="1">
      <c r="A134" s="57"/>
      <c r="B134" s="58"/>
      <c r="C134" s="58"/>
      <c r="D134" s="59"/>
      <c r="E134" s="59"/>
      <c r="F134" s="60"/>
      <c r="G134" s="61"/>
      <c r="H134" s="3"/>
    </row>
    <row r="135" spans="1:8" ht="12.75">
      <c r="A135" s="87"/>
      <c r="B135" s="88" t="s">
        <v>43</v>
      </c>
      <c r="C135" s="89"/>
      <c r="D135" s="89"/>
      <c r="E135" s="89"/>
      <c r="F135" s="55">
        <f>SUM(F124:F133)</f>
        <v>2360</v>
      </c>
      <c r="G135" s="55">
        <f>SUM(G124:G133)</f>
        <v>2360</v>
      </c>
      <c r="H135" s="3"/>
    </row>
    <row r="136" spans="1:8" ht="12.75">
      <c r="A136" s="90"/>
      <c r="B136" s="1"/>
      <c r="C136" s="91"/>
      <c r="D136" s="91"/>
      <c r="E136" s="91"/>
      <c r="F136" s="92"/>
      <c r="G136" s="93"/>
      <c r="H136" s="3"/>
    </row>
    <row r="137" spans="1:8" ht="15">
      <c r="A137" s="62" t="s">
        <v>58</v>
      </c>
      <c r="B137" s="37"/>
      <c r="C137" s="37"/>
      <c r="D137" s="37"/>
      <c r="E137" s="37"/>
      <c r="F137" s="94"/>
      <c r="G137" s="95"/>
      <c r="H137" s="3"/>
    </row>
    <row r="138" spans="1:8" ht="15.75" thickBot="1">
      <c r="A138" s="96" t="s">
        <v>25</v>
      </c>
      <c r="B138" s="97">
        <f>203546+G135</f>
        <v>205906</v>
      </c>
      <c r="C138" s="98" t="s">
        <v>26</v>
      </c>
      <c r="D138" s="99"/>
      <c r="E138" s="99"/>
      <c r="F138" s="100"/>
      <c r="G138" s="101">
        <f>+G117-G135</f>
        <v>0</v>
      </c>
      <c r="H138" s="3"/>
    </row>
    <row r="139" spans="1:8" ht="15.75" thickBot="1">
      <c r="A139" s="37"/>
      <c r="B139" s="65"/>
      <c r="C139" s="36"/>
      <c r="D139" s="37"/>
      <c r="E139" s="37"/>
      <c r="F139" s="102"/>
      <c r="G139" s="102"/>
      <c r="H139" s="3"/>
    </row>
    <row r="140" spans="1:8" ht="13.5" customHeight="1">
      <c r="A140" s="13" t="s">
        <v>59</v>
      </c>
      <c r="B140" s="14"/>
      <c r="C140" s="15"/>
      <c r="D140" s="16"/>
      <c r="E140" s="16"/>
      <c r="F140" s="17"/>
      <c r="G140" s="18"/>
      <c r="H140" s="3"/>
    </row>
    <row r="141" spans="1:8" ht="13.5" customHeight="1">
      <c r="A141" s="24"/>
      <c r="B141" s="66"/>
      <c r="C141" s="47"/>
      <c r="D141" s="47"/>
      <c r="E141" s="47"/>
      <c r="F141" s="34"/>
      <c r="G141" s="27"/>
      <c r="H141" s="3"/>
    </row>
    <row r="142" spans="1:8" ht="13.5" customHeight="1">
      <c r="A142" s="19" t="s">
        <v>22</v>
      </c>
      <c r="B142" s="20"/>
      <c r="C142" s="47"/>
      <c r="D142" s="47"/>
      <c r="E142" s="47"/>
      <c r="F142" s="3"/>
      <c r="G142" s="48"/>
      <c r="H142" s="3"/>
    </row>
    <row r="143" spans="1:13" ht="13.5" customHeight="1">
      <c r="A143" s="24" t="s">
        <v>11</v>
      </c>
      <c r="B143" s="66" t="s">
        <v>47</v>
      </c>
      <c r="C143" s="47"/>
      <c r="D143" s="47"/>
      <c r="E143" s="47"/>
      <c r="F143" s="26">
        <f>+F39</f>
        <v>2485</v>
      </c>
      <c r="G143" s="27"/>
      <c r="H143" s="3"/>
      <c r="I143" s="112">
        <v>94111</v>
      </c>
      <c r="J143" s="112">
        <v>841076</v>
      </c>
      <c r="K143" s="116">
        <v>2485</v>
      </c>
      <c r="L143" s="112"/>
      <c r="M143" s="116"/>
    </row>
    <row r="144" spans="1:13" ht="13.5" customHeight="1">
      <c r="A144" s="24" t="s">
        <v>11</v>
      </c>
      <c r="B144" s="66" t="s">
        <v>60</v>
      </c>
      <c r="C144" s="47"/>
      <c r="D144" s="47"/>
      <c r="E144" s="47"/>
      <c r="F144" s="117">
        <f>-68*5</f>
        <v>-340</v>
      </c>
      <c r="G144" s="27">
        <f>SUM(F143:F144)</f>
        <v>2145</v>
      </c>
      <c r="H144" s="3"/>
      <c r="I144" s="118"/>
      <c r="J144" s="118"/>
      <c r="K144" s="119"/>
      <c r="L144" s="118"/>
      <c r="M144" s="119"/>
    </row>
    <row r="145" spans="1:8" ht="12.75">
      <c r="A145" s="107"/>
      <c r="B145" s="108"/>
      <c r="C145" s="108"/>
      <c r="D145" s="108"/>
      <c r="E145" s="108"/>
      <c r="F145" s="3"/>
      <c r="G145" s="106"/>
      <c r="H145" s="109"/>
    </row>
    <row r="146" spans="1:8" ht="13.5" customHeight="1">
      <c r="A146" s="52"/>
      <c r="B146" s="53" t="s">
        <v>23</v>
      </c>
      <c r="C146" s="53"/>
      <c r="D146" s="54"/>
      <c r="E146" s="54"/>
      <c r="F146" s="55">
        <f>SUM(F142:F145)</f>
        <v>2145</v>
      </c>
      <c r="G146" s="56">
        <f>SUM(G140:G145)</f>
        <v>2145</v>
      </c>
      <c r="H146" s="3"/>
    </row>
    <row r="147" spans="1:8" ht="13.5" customHeight="1">
      <c r="A147" s="57"/>
      <c r="B147" s="58"/>
      <c r="C147" s="58"/>
      <c r="D147" s="59"/>
      <c r="E147" s="59"/>
      <c r="F147" s="60"/>
      <c r="G147" s="61"/>
      <c r="H147" s="3"/>
    </row>
    <row r="148" spans="1:13" s="41" customFormat="1" ht="15">
      <c r="A148" s="62" t="s">
        <v>61</v>
      </c>
      <c r="B148" s="37"/>
      <c r="C148" s="37"/>
      <c r="D148" s="37"/>
      <c r="E148" s="37"/>
      <c r="F148" s="34"/>
      <c r="G148" s="27"/>
      <c r="H148" s="38"/>
      <c r="K148" s="51"/>
      <c r="M148" s="51"/>
    </row>
    <row r="149" spans="1:13" s="41" customFormat="1" ht="15">
      <c r="A149" s="63" t="s">
        <v>25</v>
      </c>
      <c r="B149" s="65">
        <f>204611+G146</f>
        <v>206756</v>
      </c>
      <c r="C149" s="36" t="s">
        <v>26</v>
      </c>
      <c r="D149" s="37"/>
      <c r="E149" s="37"/>
      <c r="F149" s="34"/>
      <c r="G149" s="27"/>
      <c r="H149" s="38"/>
      <c r="K149" s="51"/>
      <c r="M149" s="51"/>
    </row>
    <row r="150" spans="1:13" s="41" customFormat="1" ht="15">
      <c r="A150" s="63"/>
      <c r="B150" s="65"/>
      <c r="C150" s="36"/>
      <c r="D150" s="37"/>
      <c r="E150" s="37"/>
      <c r="F150" s="34"/>
      <c r="G150" s="27"/>
      <c r="H150" s="38"/>
      <c r="K150" s="51"/>
      <c r="M150" s="51"/>
    </row>
    <row r="151" spans="1:13" s="41" customFormat="1" ht="15">
      <c r="A151" s="63" t="s">
        <v>37</v>
      </c>
      <c r="B151" s="65"/>
      <c r="C151" s="36"/>
      <c r="D151" s="37"/>
      <c r="E151" s="37"/>
      <c r="F151" s="34"/>
      <c r="G151" s="27"/>
      <c r="H151" s="38"/>
      <c r="K151" s="51"/>
      <c r="M151" s="51"/>
    </row>
    <row r="152" spans="1:13" s="41" customFormat="1" ht="15">
      <c r="A152" s="24" t="s">
        <v>11</v>
      </c>
      <c r="B152" s="35" t="s">
        <v>17</v>
      </c>
      <c r="C152" s="36"/>
      <c r="D152" s="37"/>
      <c r="E152" s="37"/>
      <c r="F152" s="121">
        <v>1957</v>
      </c>
      <c r="G152" s="27">
        <f>+F152</f>
        <v>1957</v>
      </c>
      <c r="H152" s="38"/>
      <c r="I152" s="67"/>
      <c r="J152" s="67"/>
      <c r="K152" s="69"/>
      <c r="L152" s="67"/>
      <c r="M152" s="69"/>
    </row>
    <row r="153" spans="1:13" s="41" customFormat="1" ht="15">
      <c r="A153" s="24"/>
      <c r="B153" s="35"/>
      <c r="C153" s="36"/>
      <c r="D153" s="37"/>
      <c r="E153" s="37"/>
      <c r="F153" s="76"/>
      <c r="G153" s="27"/>
      <c r="H153" s="38"/>
      <c r="I153" s="39"/>
      <c r="J153" s="39"/>
      <c r="K153" s="40"/>
      <c r="L153" s="39"/>
      <c r="M153" s="40"/>
    </row>
    <row r="154" spans="1:13" s="41" customFormat="1" ht="15">
      <c r="A154" s="63" t="s">
        <v>38</v>
      </c>
      <c r="B154" s="65"/>
      <c r="C154" s="36"/>
      <c r="D154" s="37"/>
      <c r="E154" s="37"/>
      <c r="F154" s="34"/>
      <c r="G154" s="27"/>
      <c r="H154" s="38"/>
      <c r="K154" s="51"/>
      <c r="M154" s="51"/>
    </row>
    <row r="155" spans="1:13" s="41" customFormat="1" ht="15">
      <c r="A155" s="24" t="s">
        <v>11</v>
      </c>
      <c r="B155" s="35" t="s">
        <v>39</v>
      </c>
      <c r="C155" s="36"/>
      <c r="D155" s="37"/>
      <c r="E155" s="37"/>
      <c r="F155" s="121">
        <v>528</v>
      </c>
      <c r="G155" s="27">
        <f>+F155</f>
        <v>528</v>
      </c>
      <c r="H155" s="38"/>
      <c r="I155" s="67"/>
      <c r="J155" s="67"/>
      <c r="K155" s="69"/>
      <c r="L155" s="67"/>
      <c r="M155" s="69"/>
    </row>
    <row r="156" spans="1:13" s="41" customFormat="1" ht="15">
      <c r="A156" s="24"/>
      <c r="B156" s="35"/>
      <c r="C156" s="36"/>
      <c r="D156" s="37"/>
      <c r="E156" s="37"/>
      <c r="F156" s="76"/>
      <c r="G156" s="27"/>
      <c r="H156" s="38"/>
      <c r="I156" s="39"/>
      <c r="J156" s="39"/>
      <c r="K156" s="40"/>
      <c r="L156" s="39"/>
      <c r="M156" s="40"/>
    </row>
    <row r="157" spans="1:13" s="41" customFormat="1" ht="15">
      <c r="A157" s="63" t="s">
        <v>56</v>
      </c>
      <c r="B157" s="65"/>
      <c r="C157" s="36"/>
      <c r="D157" s="37"/>
      <c r="E157" s="37"/>
      <c r="F157" s="34"/>
      <c r="G157" s="27"/>
      <c r="H157" s="38"/>
      <c r="K157" s="51"/>
      <c r="M157" s="51"/>
    </row>
    <row r="158" spans="1:13" s="41" customFormat="1" ht="15">
      <c r="A158" s="24" t="s">
        <v>11</v>
      </c>
      <c r="B158" s="123" t="s">
        <v>62</v>
      </c>
      <c r="C158" s="36"/>
      <c r="D158" s="37"/>
      <c r="E158" s="37"/>
      <c r="F158" s="122">
        <f>-5*68</f>
        <v>-340</v>
      </c>
      <c r="G158" s="27">
        <f>+F158</f>
        <v>-340</v>
      </c>
      <c r="H158" s="38"/>
      <c r="I158" s="67"/>
      <c r="J158" s="67"/>
      <c r="K158" s="69"/>
      <c r="L158" s="67"/>
      <c r="M158" s="69"/>
    </row>
    <row r="159" spans="1:13" s="41" customFormat="1" ht="15">
      <c r="A159" s="24"/>
      <c r="B159" s="35"/>
      <c r="C159" s="36"/>
      <c r="D159" s="37"/>
      <c r="E159" s="37"/>
      <c r="F159" s="43"/>
      <c r="G159" s="27"/>
      <c r="H159" s="38"/>
      <c r="I159" s="39"/>
      <c r="J159" s="39"/>
      <c r="K159" s="40"/>
      <c r="L159" s="39"/>
      <c r="M159" s="40"/>
    </row>
    <row r="160" spans="1:8" ht="12.75">
      <c r="A160" s="87"/>
      <c r="B160" s="88" t="s">
        <v>43</v>
      </c>
      <c r="C160" s="89"/>
      <c r="D160" s="89"/>
      <c r="E160" s="89"/>
      <c r="F160" s="55">
        <f>SUM(F152:F158)</f>
        <v>2145</v>
      </c>
      <c r="G160" s="55">
        <f>SUM(G152:G158)</f>
        <v>2145</v>
      </c>
      <c r="H160" s="3"/>
    </row>
    <row r="161" spans="1:8" ht="12.75">
      <c r="A161" s="90"/>
      <c r="B161" s="1"/>
      <c r="C161" s="91"/>
      <c r="D161" s="91"/>
      <c r="E161" s="91"/>
      <c r="F161" s="92"/>
      <c r="G161" s="93"/>
      <c r="H161" s="3"/>
    </row>
    <row r="162" spans="1:8" ht="15">
      <c r="A162" s="62" t="s">
        <v>63</v>
      </c>
      <c r="B162" s="37"/>
      <c r="C162" s="37"/>
      <c r="D162" s="37"/>
      <c r="E162" s="37"/>
      <c r="F162" s="94"/>
      <c r="G162" s="95"/>
      <c r="H162" s="3"/>
    </row>
    <row r="163" spans="1:8" ht="15.75" thickBot="1">
      <c r="A163" s="96" t="s">
        <v>25</v>
      </c>
      <c r="B163" s="97">
        <f>204611+G160</f>
        <v>206756</v>
      </c>
      <c r="C163" s="98" t="s">
        <v>26</v>
      </c>
      <c r="D163" s="99"/>
      <c r="E163" s="99"/>
      <c r="F163" s="100"/>
      <c r="G163" s="101">
        <f>+G146-G160</f>
        <v>0</v>
      </c>
      <c r="H163" s="3"/>
    </row>
    <row r="164" spans="1:8" ht="15.75" thickBot="1">
      <c r="A164" s="37"/>
      <c r="B164" s="65"/>
      <c r="C164" s="36"/>
      <c r="D164" s="37"/>
      <c r="E164" s="37"/>
      <c r="F164" s="102"/>
      <c r="G164" s="102"/>
      <c r="H164" s="3"/>
    </row>
    <row r="165" spans="1:7" ht="15.75">
      <c r="A165" s="13" t="s">
        <v>64</v>
      </c>
      <c r="B165" s="14"/>
      <c r="C165" s="15"/>
      <c r="D165" s="16"/>
      <c r="E165" s="16"/>
      <c r="F165" s="17"/>
      <c r="G165" s="18"/>
    </row>
    <row r="166" spans="1:8" ht="13.5" customHeight="1">
      <c r="A166" s="24"/>
      <c r="B166" s="66"/>
      <c r="C166" s="47"/>
      <c r="D166" s="47"/>
      <c r="E166" s="47"/>
      <c r="F166" s="34"/>
      <c r="G166" s="27"/>
      <c r="H166" s="3"/>
    </row>
    <row r="167" spans="1:7" ht="15.75">
      <c r="A167" s="19" t="s">
        <v>22</v>
      </c>
      <c r="B167" s="20"/>
      <c r="C167" s="47"/>
      <c r="D167" s="47"/>
      <c r="E167" s="47"/>
      <c r="F167" s="3"/>
      <c r="G167" s="48"/>
    </row>
    <row r="168" spans="1:13" ht="13.5" customHeight="1">
      <c r="A168" s="24" t="s">
        <v>11</v>
      </c>
      <c r="B168" s="66" t="s">
        <v>47</v>
      </c>
      <c r="C168" s="47"/>
      <c r="D168" s="47"/>
      <c r="E168" s="47"/>
      <c r="F168" s="26">
        <f>+F41</f>
        <v>202</v>
      </c>
      <c r="G168" s="27"/>
      <c r="H168" s="3"/>
      <c r="I168" s="112">
        <v>94111</v>
      </c>
      <c r="J168" s="112">
        <v>841076</v>
      </c>
      <c r="K168" s="116">
        <v>202</v>
      </c>
      <c r="L168" s="112"/>
      <c r="M168" s="116"/>
    </row>
    <row r="169" spans="1:13" ht="13.5" customHeight="1">
      <c r="A169" s="24" t="s">
        <v>11</v>
      </c>
      <c r="B169" s="66" t="s">
        <v>65</v>
      </c>
      <c r="C169" s="47"/>
      <c r="D169" s="47"/>
      <c r="E169" s="47"/>
      <c r="F169" s="26">
        <f>242+343</f>
        <v>585</v>
      </c>
      <c r="G169" s="27">
        <f>SUM(F168:F169)</f>
        <v>787</v>
      </c>
      <c r="H169" s="3"/>
      <c r="I169" s="112">
        <v>94111</v>
      </c>
      <c r="J169" s="112">
        <v>841076</v>
      </c>
      <c r="K169" s="119">
        <v>585</v>
      </c>
      <c r="L169" s="118"/>
      <c r="M169" s="119"/>
    </row>
    <row r="170" spans="1:7" ht="15.75">
      <c r="A170" s="19"/>
      <c r="B170" s="20"/>
      <c r="C170" s="47"/>
      <c r="D170" s="47"/>
      <c r="E170" s="47"/>
      <c r="F170" s="3"/>
      <c r="G170" s="48"/>
    </row>
    <row r="171" spans="1:7" ht="12.75">
      <c r="A171" s="107"/>
      <c r="B171" s="108"/>
      <c r="C171" s="108"/>
      <c r="D171" s="108"/>
      <c r="E171" s="108"/>
      <c r="F171" s="3"/>
      <c r="G171" s="106"/>
    </row>
    <row r="172" spans="1:7" ht="15.75">
      <c r="A172" s="52"/>
      <c r="B172" s="53" t="s">
        <v>23</v>
      </c>
      <c r="C172" s="53"/>
      <c r="D172" s="54"/>
      <c r="E172" s="54"/>
      <c r="F172" s="55">
        <f>SUM(F167:F171)</f>
        <v>787</v>
      </c>
      <c r="G172" s="56">
        <f>SUM(G165:G171)</f>
        <v>787</v>
      </c>
    </row>
    <row r="173" spans="1:7" ht="15.75">
      <c r="A173" s="57"/>
      <c r="B173" s="58"/>
      <c r="C173" s="58"/>
      <c r="D173" s="59"/>
      <c r="E173" s="59"/>
      <c r="F173" s="60"/>
      <c r="G173" s="61"/>
    </row>
    <row r="174" spans="1:7" ht="15">
      <c r="A174" s="62" t="s">
        <v>66</v>
      </c>
      <c r="B174" s="37"/>
      <c r="C174" s="37"/>
      <c r="D174" s="37"/>
      <c r="E174" s="37"/>
      <c r="F174" s="34"/>
      <c r="G174" s="27"/>
    </row>
    <row r="175" spans="1:7" ht="15">
      <c r="A175" s="63" t="s">
        <v>25</v>
      </c>
      <c r="B175" s="65">
        <f>28130+G172</f>
        <v>28917</v>
      </c>
      <c r="C175" s="36" t="s">
        <v>26</v>
      </c>
      <c r="D175" s="37"/>
      <c r="E175" s="37"/>
      <c r="F175" s="34"/>
      <c r="G175" s="27"/>
    </row>
    <row r="176" spans="1:7" ht="15">
      <c r="A176" s="63"/>
      <c r="B176" s="65"/>
      <c r="C176" s="36"/>
      <c r="D176" s="37"/>
      <c r="E176" s="37"/>
      <c r="F176" s="34"/>
      <c r="G176" s="27"/>
    </row>
    <row r="177" spans="1:13" s="41" customFormat="1" ht="15">
      <c r="A177" s="63" t="s">
        <v>37</v>
      </c>
      <c r="B177" s="65"/>
      <c r="C177" s="36"/>
      <c r="D177" s="37"/>
      <c r="E177" s="37"/>
      <c r="F177" s="34"/>
      <c r="G177" s="27"/>
      <c r="H177" s="38"/>
      <c r="K177" s="51"/>
      <c r="M177" s="51"/>
    </row>
    <row r="178" spans="1:13" s="41" customFormat="1" ht="15">
      <c r="A178" s="24" t="s">
        <v>11</v>
      </c>
      <c r="B178" s="35" t="s">
        <v>17</v>
      </c>
      <c r="C178" s="36"/>
      <c r="D178" s="37"/>
      <c r="E178" s="37"/>
      <c r="F178" s="121">
        <v>159</v>
      </c>
      <c r="G178" s="27">
        <f>+F178</f>
        <v>159</v>
      </c>
      <c r="H178" s="38"/>
      <c r="I178" s="67">
        <v>512173</v>
      </c>
      <c r="J178" s="67">
        <v>9105011</v>
      </c>
      <c r="K178" s="69">
        <v>41.5</v>
      </c>
      <c r="L178" s="67"/>
      <c r="M178" s="69"/>
    </row>
    <row r="179" spans="1:13" s="41" customFormat="1" ht="15">
      <c r="A179" s="24"/>
      <c r="B179" s="35"/>
      <c r="C179" s="36"/>
      <c r="D179" s="37"/>
      <c r="E179" s="37"/>
      <c r="F179" s="76"/>
      <c r="G179" s="27"/>
      <c r="H179" s="38"/>
      <c r="I179" s="39">
        <v>512173</v>
      </c>
      <c r="J179" s="39">
        <v>9101231</v>
      </c>
      <c r="K179" s="40">
        <v>117.7</v>
      </c>
      <c r="L179" s="39"/>
      <c r="M179" s="40"/>
    </row>
    <row r="180" spans="1:13" s="41" customFormat="1" ht="15">
      <c r="A180" s="63" t="s">
        <v>38</v>
      </c>
      <c r="B180" s="65"/>
      <c r="C180" s="36"/>
      <c r="D180" s="37"/>
      <c r="E180" s="37"/>
      <c r="F180" s="34"/>
      <c r="G180" s="27"/>
      <c r="H180" s="38"/>
      <c r="K180" s="51"/>
      <c r="M180" s="51"/>
    </row>
    <row r="181" spans="1:13" s="41" customFormat="1" ht="15">
      <c r="A181" s="24" t="s">
        <v>11</v>
      </c>
      <c r="B181" s="35" t="s">
        <v>39</v>
      </c>
      <c r="C181" s="36"/>
      <c r="D181" s="37"/>
      <c r="E181" s="37"/>
      <c r="F181" s="121">
        <v>43</v>
      </c>
      <c r="G181" s="27">
        <f>+F181</f>
        <v>43</v>
      </c>
      <c r="H181" s="38"/>
      <c r="I181" s="67"/>
      <c r="J181" s="67"/>
      <c r="K181" s="69"/>
      <c r="L181" s="67"/>
      <c r="M181" s="69"/>
    </row>
    <row r="182" spans="1:7" ht="15">
      <c r="A182" s="63"/>
      <c r="B182" s="65"/>
      <c r="C182" s="36"/>
      <c r="D182" s="37"/>
      <c r="E182" s="37"/>
      <c r="F182" s="34"/>
      <c r="G182" s="27"/>
    </row>
    <row r="183" spans="1:7" ht="15">
      <c r="A183" s="63" t="s">
        <v>67</v>
      </c>
      <c r="B183" s="65"/>
      <c r="C183" s="36"/>
      <c r="D183" s="37"/>
      <c r="E183" s="37"/>
      <c r="F183" s="34"/>
      <c r="G183" s="27"/>
    </row>
    <row r="184" spans="1:7" ht="15">
      <c r="A184" s="24" t="s">
        <v>11</v>
      </c>
      <c r="B184" s="35" t="s">
        <v>68</v>
      </c>
      <c r="C184" s="36"/>
      <c r="D184" s="37"/>
      <c r="E184" s="37"/>
      <c r="F184" s="34">
        <v>242</v>
      </c>
      <c r="G184" s="27"/>
    </row>
    <row r="185" spans="1:7" ht="15">
      <c r="A185" s="24" t="s">
        <v>11</v>
      </c>
      <c r="B185" s="35" t="s">
        <v>69</v>
      </c>
      <c r="C185" s="36"/>
      <c r="D185" s="37"/>
      <c r="E185" s="37"/>
      <c r="F185" s="34">
        <v>343</v>
      </c>
      <c r="G185" s="27">
        <f>SUM(F184:F185)</f>
        <v>585</v>
      </c>
    </row>
    <row r="186" spans="1:7" ht="15.75">
      <c r="A186" s="57"/>
      <c r="B186" s="58"/>
      <c r="C186" s="58"/>
      <c r="D186" s="59"/>
      <c r="E186" s="59"/>
      <c r="F186" s="60"/>
      <c r="G186" s="61"/>
    </row>
    <row r="187" spans="1:7" ht="12.75">
      <c r="A187" s="87"/>
      <c r="B187" s="88" t="s">
        <v>43</v>
      </c>
      <c r="C187" s="89"/>
      <c r="D187" s="89"/>
      <c r="E187" s="89"/>
      <c r="F187" s="55">
        <f>SUM(F178:F186)</f>
        <v>787</v>
      </c>
      <c r="G187" s="55">
        <f>SUM(G178:G186)</f>
        <v>787</v>
      </c>
    </row>
    <row r="188" spans="1:7" ht="12.75">
      <c r="A188" s="90"/>
      <c r="B188" s="1"/>
      <c r="C188" s="91"/>
      <c r="D188" s="91"/>
      <c r="E188" s="91"/>
      <c r="F188" s="92"/>
      <c r="G188" s="93"/>
    </row>
    <row r="189" spans="1:7" ht="15">
      <c r="A189" s="62" t="s">
        <v>70</v>
      </c>
      <c r="B189" s="37"/>
      <c r="C189" s="37"/>
      <c r="D189" s="37"/>
      <c r="E189" s="37"/>
      <c r="F189" s="94"/>
      <c r="G189" s="95"/>
    </row>
    <row r="190" spans="1:7" ht="15.75" thickBot="1">
      <c r="A190" s="96" t="s">
        <v>25</v>
      </c>
      <c r="B190" s="97">
        <f>28130+G187</f>
        <v>28917</v>
      </c>
      <c r="C190" s="98" t="s">
        <v>26</v>
      </c>
      <c r="D190" s="99"/>
      <c r="E190" s="99"/>
      <c r="F190" s="100"/>
      <c r="G190" s="101">
        <f>+G172-G187</f>
        <v>0</v>
      </c>
    </row>
    <row r="192" spans="1:2" ht="12.75">
      <c r="A192" s="4" t="s">
        <v>71</v>
      </c>
      <c r="B192" s="124">
        <f>+B29+B79+B122+B149+B175</f>
        <v>1985793</v>
      </c>
    </row>
  </sheetData>
  <sheetProtection/>
  <printOptions/>
  <pageMargins left="0.35433070866141736" right="0.31496062992125984" top="0.7874015748031497" bottom="0.7874015748031497" header="0.11811023622047245" footer="0.11811023622047245"/>
  <pageSetup firstPageNumber="1" useFirstPageNumber="1" fitToHeight="3" fitToWidth="1" horizontalDpi="300" verticalDpi="300" orientation="portrait" paperSize="9" scale="80" r:id="rId1"/>
  <headerFooter alignWithMargins="0">
    <oddFooter>&amp;C&amp;10Oldal &amp;P</oddFooter>
  </headerFooter>
  <rowBreaks count="1" manualBreakCount="1">
    <brk id="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workbookViewId="0" topLeftCell="C37">
      <selection activeCell="T72" sqref="T72"/>
    </sheetView>
  </sheetViews>
  <sheetFormatPr defaultColWidth="9.140625" defaultRowHeight="15"/>
  <cols>
    <col min="1" max="1" width="54.7109375" style="0" bestFit="1" customWidth="1"/>
    <col min="2" max="6" width="17.421875" style="126" customWidth="1"/>
    <col min="7" max="8" width="17.421875" style="126" hidden="1" customWidth="1"/>
  </cols>
  <sheetData>
    <row r="1" ht="15.75" thickBot="1">
      <c r="A1" s="125" t="s">
        <v>9</v>
      </c>
    </row>
    <row r="2" spans="1:8" ht="15">
      <c r="A2" s="127"/>
      <c r="B2" s="128" t="s">
        <v>72</v>
      </c>
      <c r="C2" s="128" t="s">
        <v>73</v>
      </c>
      <c r="D2" s="129" t="s">
        <v>74</v>
      </c>
      <c r="E2" s="129" t="s">
        <v>75</v>
      </c>
      <c r="F2" s="129" t="s">
        <v>76</v>
      </c>
      <c r="G2" s="129" t="s">
        <v>77</v>
      </c>
      <c r="H2" s="129" t="s">
        <v>78</v>
      </c>
    </row>
    <row r="3" spans="1:8" ht="15">
      <c r="A3" s="130" t="s">
        <v>79</v>
      </c>
      <c r="B3" s="131">
        <v>1500</v>
      </c>
      <c r="C3" s="131"/>
      <c r="D3" s="132">
        <f>SUM(B3:C3)</f>
        <v>1500</v>
      </c>
      <c r="E3" s="132"/>
      <c r="F3" s="132">
        <f aca="true" t="shared" si="0" ref="F3:F26">+D3+E3</f>
        <v>1500</v>
      </c>
      <c r="G3" s="132"/>
      <c r="H3" s="132">
        <f aca="true" t="shared" si="1" ref="H3:H26">+F3+G3</f>
        <v>1500</v>
      </c>
    </row>
    <row r="4" spans="1:8" ht="15">
      <c r="A4" s="133" t="s">
        <v>80</v>
      </c>
      <c r="B4" s="134"/>
      <c r="C4" s="134"/>
      <c r="D4" s="135"/>
      <c r="E4" s="135"/>
      <c r="F4" s="135">
        <f t="shared" si="0"/>
        <v>0</v>
      </c>
      <c r="G4" s="135">
        <v>-127</v>
      </c>
      <c r="H4" s="135">
        <f t="shared" si="1"/>
        <v>-127</v>
      </c>
    </row>
    <row r="5" spans="1:8" ht="15">
      <c r="A5" s="130" t="s">
        <v>40</v>
      </c>
      <c r="B5" s="131">
        <v>3000</v>
      </c>
      <c r="C5" s="131"/>
      <c r="D5" s="132">
        <f>SUM(B5:C12)</f>
        <v>1087</v>
      </c>
      <c r="E5" s="132"/>
      <c r="F5" s="132">
        <f t="shared" si="0"/>
        <v>1087</v>
      </c>
      <c r="G5" s="132"/>
      <c r="H5" s="132">
        <f t="shared" si="1"/>
        <v>1087</v>
      </c>
    </row>
    <row r="6" spans="1:8" ht="15">
      <c r="A6" s="133" t="s">
        <v>81</v>
      </c>
      <c r="B6" s="134"/>
      <c r="C6" s="134">
        <v>1894</v>
      </c>
      <c r="D6" s="135"/>
      <c r="E6" s="135"/>
      <c r="F6" s="135">
        <f t="shared" si="0"/>
        <v>0</v>
      </c>
      <c r="G6" s="135"/>
      <c r="H6" s="135">
        <f t="shared" si="1"/>
        <v>0</v>
      </c>
    </row>
    <row r="7" spans="1:8" ht="15">
      <c r="A7" s="133" t="s">
        <v>82</v>
      </c>
      <c r="B7" s="134"/>
      <c r="C7" s="136">
        <v>-1500</v>
      </c>
      <c r="D7" s="137"/>
      <c r="E7" s="137"/>
      <c r="F7" s="137">
        <f t="shared" si="0"/>
        <v>0</v>
      </c>
      <c r="G7" s="137"/>
      <c r="H7" s="137">
        <f t="shared" si="1"/>
        <v>0</v>
      </c>
    </row>
    <row r="8" spans="1:8" ht="15">
      <c r="A8" s="133" t="s">
        <v>83</v>
      </c>
      <c r="B8" s="134"/>
      <c r="C8" s="136">
        <v>-1000</v>
      </c>
      <c r="D8" s="137"/>
      <c r="E8" s="137"/>
      <c r="F8" s="137">
        <f t="shared" si="0"/>
        <v>0</v>
      </c>
      <c r="G8" s="137"/>
      <c r="H8" s="137">
        <f t="shared" si="1"/>
        <v>0</v>
      </c>
    </row>
    <row r="9" spans="1:8" ht="15">
      <c r="A9" s="133" t="s">
        <v>84</v>
      </c>
      <c r="B9" s="134"/>
      <c r="C9" s="136">
        <v>-427</v>
      </c>
      <c r="D9" s="137"/>
      <c r="E9" s="137"/>
      <c r="F9" s="137">
        <f t="shared" si="0"/>
        <v>0</v>
      </c>
      <c r="G9" s="137"/>
      <c r="H9" s="137">
        <f t="shared" si="1"/>
        <v>0</v>
      </c>
    </row>
    <row r="10" spans="1:8" ht="15">
      <c r="A10" s="133" t="s">
        <v>85</v>
      </c>
      <c r="B10" s="134"/>
      <c r="C10" s="136">
        <v>-160</v>
      </c>
      <c r="D10" s="137"/>
      <c r="E10" s="137"/>
      <c r="F10" s="137">
        <f t="shared" si="0"/>
        <v>0</v>
      </c>
      <c r="G10" s="137"/>
      <c r="H10" s="137">
        <f t="shared" si="1"/>
        <v>0</v>
      </c>
    </row>
    <row r="11" spans="1:8" ht="15">
      <c r="A11" s="133" t="s">
        <v>86</v>
      </c>
      <c r="B11" s="134"/>
      <c r="C11" s="134">
        <v>-120</v>
      </c>
      <c r="D11" s="135"/>
      <c r="E11" s="135"/>
      <c r="F11" s="135">
        <f t="shared" si="0"/>
        <v>0</v>
      </c>
      <c r="G11" s="135"/>
      <c r="H11" s="135">
        <f t="shared" si="1"/>
        <v>0</v>
      </c>
    </row>
    <row r="12" spans="1:8" ht="15">
      <c r="A12" s="133" t="s">
        <v>87</v>
      </c>
      <c r="B12" s="134"/>
      <c r="C12" s="134">
        <v>-600</v>
      </c>
      <c r="D12" s="135"/>
      <c r="E12" s="135"/>
      <c r="F12" s="135">
        <f t="shared" si="0"/>
        <v>0</v>
      </c>
      <c r="G12" s="135"/>
      <c r="H12" s="135">
        <f t="shared" si="1"/>
        <v>0</v>
      </c>
    </row>
    <row r="13" spans="1:8" ht="15">
      <c r="A13" s="133" t="s">
        <v>88</v>
      </c>
      <c r="B13" s="134"/>
      <c r="C13" s="134"/>
      <c r="D13" s="135"/>
      <c r="E13" s="135"/>
      <c r="F13" s="135">
        <f t="shared" si="0"/>
        <v>0</v>
      </c>
      <c r="G13" s="135">
        <v>10000</v>
      </c>
      <c r="H13" s="135">
        <f t="shared" si="1"/>
        <v>10000</v>
      </c>
    </row>
    <row r="14" spans="1:8" ht="15">
      <c r="A14" s="133" t="s">
        <v>89</v>
      </c>
      <c r="B14" s="134"/>
      <c r="C14" s="134"/>
      <c r="D14" s="135"/>
      <c r="E14" s="135"/>
      <c r="F14" s="135">
        <f t="shared" si="0"/>
        <v>0</v>
      </c>
      <c r="G14" s="135">
        <v>5000</v>
      </c>
      <c r="H14" s="135">
        <f t="shared" si="1"/>
        <v>5000</v>
      </c>
    </row>
    <row r="15" spans="1:8" ht="15">
      <c r="A15" s="133" t="s">
        <v>90</v>
      </c>
      <c r="B15" s="134"/>
      <c r="C15" s="134"/>
      <c r="D15" s="135"/>
      <c r="E15" s="135"/>
      <c r="F15" s="135">
        <f t="shared" si="0"/>
        <v>0</v>
      </c>
      <c r="G15" s="135">
        <v>13100</v>
      </c>
      <c r="H15" s="135">
        <f t="shared" si="1"/>
        <v>13100</v>
      </c>
    </row>
    <row r="16" spans="1:8" ht="15">
      <c r="A16" s="133" t="s">
        <v>91</v>
      </c>
      <c r="B16" s="134"/>
      <c r="C16" s="134"/>
      <c r="D16" s="135"/>
      <c r="E16" s="135"/>
      <c r="F16" s="135">
        <f t="shared" si="0"/>
        <v>0</v>
      </c>
      <c r="G16" s="135">
        <v>-3268</v>
      </c>
      <c r="H16" s="135">
        <f t="shared" si="1"/>
        <v>-3268</v>
      </c>
    </row>
    <row r="17" spans="1:8" ht="15">
      <c r="A17" s="133" t="s">
        <v>92</v>
      </c>
      <c r="B17" s="134"/>
      <c r="C17" s="134"/>
      <c r="D17" s="135"/>
      <c r="E17" s="135"/>
      <c r="F17" s="135">
        <f t="shared" si="0"/>
        <v>0</v>
      </c>
      <c r="G17" s="135">
        <v>-1600</v>
      </c>
      <c r="H17" s="135">
        <f t="shared" si="1"/>
        <v>-1600</v>
      </c>
    </row>
    <row r="18" spans="1:8" ht="15">
      <c r="A18" s="133" t="s">
        <v>93</v>
      </c>
      <c r="B18" s="134"/>
      <c r="C18" s="134"/>
      <c r="D18" s="135"/>
      <c r="E18" s="135"/>
      <c r="F18" s="135">
        <f t="shared" si="0"/>
        <v>0</v>
      </c>
      <c r="G18" s="135">
        <v>-810</v>
      </c>
      <c r="H18" s="135">
        <f t="shared" si="1"/>
        <v>-810</v>
      </c>
    </row>
    <row r="19" spans="1:8" ht="15">
      <c r="A19" s="133" t="s">
        <v>94</v>
      </c>
      <c r="B19" s="134"/>
      <c r="C19" s="134"/>
      <c r="D19" s="135"/>
      <c r="E19" s="135"/>
      <c r="F19" s="135">
        <f t="shared" si="0"/>
        <v>0</v>
      </c>
      <c r="G19" s="135">
        <v>-16971</v>
      </c>
      <c r="H19" s="135">
        <f t="shared" si="1"/>
        <v>-16971</v>
      </c>
    </row>
    <row r="20" spans="1:8" ht="15">
      <c r="A20" s="133" t="s">
        <v>95</v>
      </c>
      <c r="B20" s="134"/>
      <c r="C20" s="134"/>
      <c r="D20" s="135"/>
      <c r="E20" s="135"/>
      <c r="F20" s="135">
        <f t="shared" si="0"/>
        <v>0</v>
      </c>
      <c r="G20" s="135">
        <v>-1187</v>
      </c>
      <c r="H20" s="135">
        <f t="shared" si="1"/>
        <v>-1187</v>
      </c>
    </row>
    <row r="21" spans="1:8" ht="15">
      <c r="A21" s="133" t="s">
        <v>96</v>
      </c>
      <c r="B21" s="134"/>
      <c r="C21" s="134"/>
      <c r="D21" s="135"/>
      <c r="E21" s="135"/>
      <c r="F21" s="135">
        <f t="shared" si="0"/>
        <v>0</v>
      </c>
      <c r="G21" s="135">
        <v>-2866</v>
      </c>
      <c r="H21" s="135">
        <f t="shared" si="1"/>
        <v>-2866</v>
      </c>
    </row>
    <row r="22" spans="1:8" ht="15">
      <c r="A22" s="133" t="s">
        <v>97</v>
      </c>
      <c r="B22" s="134"/>
      <c r="C22" s="134"/>
      <c r="D22" s="135"/>
      <c r="E22" s="135"/>
      <c r="F22" s="135">
        <f t="shared" si="0"/>
        <v>0</v>
      </c>
      <c r="G22" s="135">
        <v>1029</v>
      </c>
      <c r="H22" s="135">
        <f t="shared" si="1"/>
        <v>1029</v>
      </c>
    </row>
    <row r="23" spans="1:8" ht="15">
      <c r="A23" s="133" t="s">
        <v>98</v>
      </c>
      <c r="B23" s="134"/>
      <c r="C23" s="134"/>
      <c r="D23" s="135"/>
      <c r="E23" s="135"/>
      <c r="F23" s="135">
        <f t="shared" si="0"/>
        <v>0</v>
      </c>
      <c r="G23" s="135">
        <v>12374</v>
      </c>
      <c r="H23" s="135">
        <f t="shared" si="1"/>
        <v>12374</v>
      </c>
    </row>
    <row r="24" spans="1:8" ht="15">
      <c r="A24" s="133" t="s">
        <v>99</v>
      </c>
      <c r="B24" s="134"/>
      <c r="C24" s="134"/>
      <c r="D24" s="135"/>
      <c r="E24" s="135"/>
      <c r="F24" s="135">
        <f t="shared" si="0"/>
        <v>0</v>
      </c>
      <c r="G24" s="135">
        <v>-10000</v>
      </c>
      <c r="H24" s="135">
        <f t="shared" si="1"/>
        <v>-10000</v>
      </c>
    </row>
    <row r="25" spans="1:8" ht="15">
      <c r="A25" s="133" t="s">
        <v>100</v>
      </c>
      <c r="B25" s="134"/>
      <c r="C25" s="134"/>
      <c r="D25" s="135"/>
      <c r="E25" s="135"/>
      <c r="F25" s="135">
        <f t="shared" si="0"/>
        <v>0</v>
      </c>
      <c r="G25" s="135">
        <v>-1220</v>
      </c>
      <c r="H25" s="135">
        <f t="shared" si="1"/>
        <v>-1220</v>
      </c>
    </row>
    <row r="26" spans="1:8" ht="15.75" thickBot="1">
      <c r="A26" s="133" t="s">
        <v>42</v>
      </c>
      <c r="B26" s="134"/>
      <c r="C26" s="134"/>
      <c r="D26" s="135"/>
      <c r="E26" s="135">
        <v>584</v>
      </c>
      <c r="F26" s="135">
        <f t="shared" si="0"/>
        <v>584</v>
      </c>
      <c r="G26" s="135"/>
      <c r="H26" s="135">
        <f t="shared" si="1"/>
        <v>584</v>
      </c>
    </row>
    <row r="27" spans="1:8" ht="15.75" thickBot="1">
      <c r="A27" s="138" t="s">
        <v>101</v>
      </c>
      <c r="B27" s="139">
        <f aca="true" t="shared" si="2" ref="B27:H27">SUM(B3:B26)</f>
        <v>4500</v>
      </c>
      <c r="C27" s="139">
        <f t="shared" si="2"/>
        <v>-1913</v>
      </c>
      <c r="D27" s="139">
        <f t="shared" si="2"/>
        <v>2587</v>
      </c>
      <c r="E27" s="139">
        <f t="shared" si="2"/>
        <v>584</v>
      </c>
      <c r="F27" s="139">
        <f t="shared" si="2"/>
        <v>3171</v>
      </c>
      <c r="G27" s="139">
        <f t="shared" si="2"/>
        <v>3454</v>
      </c>
      <c r="H27" s="139">
        <f t="shared" si="2"/>
        <v>6625</v>
      </c>
    </row>
    <row r="28" spans="1:8" ht="15">
      <c r="A28" s="133" t="s">
        <v>102</v>
      </c>
      <c r="B28" s="134">
        <v>10000</v>
      </c>
      <c r="C28" s="134"/>
      <c r="D28" s="135">
        <f>+B28+C28</f>
        <v>10000</v>
      </c>
      <c r="E28" s="135"/>
      <c r="F28" s="135">
        <f aca="true" t="shared" si="3" ref="F28:F62">+D28+E28</f>
        <v>10000</v>
      </c>
      <c r="G28" s="135"/>
      <c r="H28" s="135">
        <f aca="true" t="shared" si="4" ref="H28:H62">+F28+G28</f>
        <v>10000</v>
      </c>
    </row>
    <row r="29" spans="1:8" ht="15">
      <c r="A29" s="133" t="s">
        <v>103</v>
      </c>
      <c r="B29" s="134">
        <v>1000</v>
      </c>
      <c r="C29" s="134"/>
      <c r="D29" s="135">
        <f>+B29+C29</f>
        <v>1000</v>
      </c>
      <c r="E29" s="135"/>
      <c r="F29" s="135">
        <f t="shared" si="3"/>
        <v>1000</v>
      </c>
      <c r="G29" s="135"/>
      <c r="H29" s="135">
        <f t="shared" si="4"/>
        <v>1000</v>
      </c>
    </row>
    <row r="30" spans="1:8" ht="15">
      <c r="A30" s="133" t="s">
        <v>104</v>
      </c>
      <c r="B30" s="134">
        <v>1270</v>
      </c>
      <c r="C30" s="134"/>
      <c r="D30" s="135">
        <f>+B30+C30</f>
        <v>1270</v>
      </c>
      <c r="E30" s="135"/>
      <c r="F30" s="135">
        <f t="shared" si="3"/>
        <v>1270</v>
      </c>
      <c r="G30" s="135"/>
      <c r="H30" s="135">
        <f t="shared" si="4"/>
        <v>1270</v>
      </c>
    </row>
    <row r="31" spans="1:8" ht="15">
      <c r="A31" s="133" t="s">
        <v>105</v>
      </c>
      <c r="B31" s="134"/>
      <c r="C31" s="134"/>
      <c r="D31" s="135"/>
      <c r="E31" s="135"/>
      <c r="F31" s="135">
        <f t="shared" si="3"/>
        <v>0</v>
      </c>
      <c r="G31" s="135">
        <v>-500</v>
      </c>
      <c r="H31" s="135">
        <f t="shared" si="4"/>
        <v>-500</v>
      </c>
    </row>
    <row r="32" spans="1:8" ht="15.75" thickBot="1">
      <c r="A32" s="133" t="s">
        <v>106</v>
      </c>
      <c r="B32" s="134">
        <v>783</v>
      </c>
      <c r="C32" s="134"/>
      <c r="D32" s="135">
        <f>+B32+C32</f>
        <v>783</v>
      </c>
      <c r="E32" s="135"/>
      <c r="F32" s="135">
        <f t="shared" si="3"/>
        <v>783</v>
      </c>
      <c r="G32" s="135"/>
      <c r="H32" s="135">
        <f t="shared" si="4"/>
        <v>783</v>
      </c>
    </row>
    <row r="33" spans="1:8" ht="15">
      <c r="A33" s="140" t="s">
        <v>107</v>
      </c>
      <c r="B33" s="141">
        <v>9357</v>
      </c>
      <c r="C33" s="141"/>
      <c r="D33" s="142">
        <f>SUM(B33:C38)</f>
        <v>50</v>
      </c>
      <c r="E33" s="142"/>
      <c r="F33" s="142">
        <f t="shared" si="3"/>
        <v>50</v>
      </c>
      <c r="G33" s="142"/>
      <c r="H33" s="142">
        <f t="shared" si="4"/>
        <v>50</v>
      </c>
    </row>
    <row r="34" spans="1:8" ht="15">
      <c r="A34" s="133" t="s">
        <v>108</v>
      </c>
      <c r="B34" s="134"/>
      <c r="C34" s="134">
        <v>-6215</v>
      </c>
      <c r="D34" s="135"/>
      <c r="E34" s="135"/>
      <c r="F34" s="135">
        <f t="shared" si="3"/>
        <v>0</v>
      </c>
      <c r="G34" s="135"/>
      <c r="H34" s="135">
        <f t="shared" si="4"/>
        <v>0</v>
      </c>
    </row>
    <row r="35" spans="1:8" ht="15">
      <c r="A35" s="133" t="s">
        <v>109</v>
      </c>
      <c r="B35" s="134"/>
      <c r="C35" s="134">
        <v>-600</v>
      </c>
      <c r="D35" s="135"/>
      <c r="E35" s="135"/>
      <c r="F35" s="135">
        <f t="shared" si="3"/>
        <v>0</v>
      </c>
      <c r="G35" s="135"/>
      <c r="H35" s="135">
        <f t="shared" si="4"/>
        <v>0</v>
      </c>
    </row>
    <row r="36" spans="1:8" ht="15">
      <c r="A36" s="133" t="s">
        <v>110</v>
      </c>
      <c r="B36" s="134"/>
      <c r="C36" s="134">
        <v>-2000</v>
      </c>
      <c r="D36" s="135"/>
      <c r="E36" s="135"/>
      <c r="F36" s="135">
        <f t="shared" si="3"/>
        <v>0</v>
      </c>
      <c r="G36" s="135"/>
      <c r="H36" s="135">
        <f t="shared" si="4"/>
        <v>0</v>
      </c>
    </row>
    <row r="37" spans="1:8" ht="15">
      <c r="A37" s="133" t="s">
        <v>111</v>
      </c>
      <c r="B37" s="134"/>
      <c r="C37" s="134">
        <v>-254</v>
      </c>
      <c r="D37" s="135"/>
      <c r="E37" s="135"/>
      <c r="F37" s="135">
        <f t="shared" si="3"/>
        <v>0</v>
      </c>
      <c r="G37" s="135"/>
      <c r="H37" s="135">
        <f t="shared" si="4"/>
        <v>0</v>
      </c>
    </row>
    <row r="38" spans="1:8" ht="15.75" thickBot="1">
      <c r="A38" s="143" t="s">
        <v>112</v>
      </c>
      <c r="B38" s="144"/>
      <c r="C38" s="144">
        <v>-238</v>
      </c>
      <c r="D38" s="145"/>
      <c r="E38" s="145"/>
      <c r="F38" s="145">
        <f t="shared" si="3"/>
        <v>0</v>
      </c>
      <c r="G38" s="145"/>
      <c r="H38" s="145">
        <f t="shared" si="4"/>
        <v>0</v>
      </c>
    </row>
    <row r="39" spans="1:8" ht="15">
      <c r="A39" s="133" t="s">
        <v>113</v>
      </c>
      <c r="B39" s="134">
        <v>10000</v>
      </c>
      <c r="C39" s="134"/>
      <c r="D39" s="135">
        <f>SUM(B39:C45)</f>
        <v>1675</v>
      </c>
      <c r="E39" s="135"/>
      <c r="F39" s="135">
        <f t="shared" si="3"/>
        <v>1675</v>
      </c>
      <c r="G39" s="135"/>
      <c r="H39" s="135">
        <f t="shared" si="4"/>
        <v>1675</v>
      </c>
    </row>
    <row r="40" spans="1:8" ht="15">
      <c r="A40" s="133" t="s">
        <v>114</v>
      </c>
      <c r="B40" s="134"/>
      <c r="C40" s="134">
        <v>-2500</v>
      </c>
      <c r="D40" s="135"/>
      <c r="E40" s="135"/>
      <c r="F40" s="135">
        <f t="shared" si="3"/>
        <v>0</v>
      </c>
      <c r="G40" s="135"/>
      <c r="H40" s="135">
        <f t="shared" si="4"/>
        <v>0</v>
      </c>
    </row>
    <row r="41" spans="1:8" ht="15">
      <c r="A41" s="133" t="s">
        <v>115</v>
      </c>
      <c r="B41" s="134"/>
      <c r="C41" s="134">
        <v>-1245</v>
      </c>
      <c r="D41" s="135"/>
      <c r="E41" s="135"/>
      <c r="F41" s="135">
        <f t="shared" si="3"/>
        <v>0</v>
      </c>
      <c r="G41" s="135"/>
      <c r="H41" s="135">
        <f t="shared" si="4"/>
        <v>0</v>
      </c>
    </row>
    <row r="42" spans="1:8" ht="15">
      <c r="A42" s="133" t="s">
        <v>116</v>
      </c>
      <c r="B42" s="134"/>
      <c r="C42" s="134">
        <v>-1000</v>
      </c>
      <c r="D42" s="135"/>
      <c r="E42" s="135"/>
      <c r="F42" s="135">
        <f t="shared" si="3"/>
        <v>0</v>
      </c>
      <c r="G42" s="135"/>
      <c r="H42" s="135">
        <f t="shared" si="4"/>
        <v>0</v>
      </c>
    </row>
    <row r="43" spans="1:8" ht="15">
      <c r="A43" s="133" t="s">
        <v>117</v>
      </c>
      <c r="B43" s="134"/>
      <c r="C43" s="134">
        <v>-450</v>
      </c>
      <c r="D43" s="135"/>
      <c r="E43" s="135"/>
      <c r="F43" s="135">
        <f t="shared" si="3"/>
        <v>0</v>
      </c>
      <c r="G43" s="135"/>
      <c r="H43" s="135">
        <f t="shared" si="4"/>
        <v>0</v>
      </c>
    </row>
    <row r="44" spans="1:8" ht="15">
      <c r="A44" s="133" t="s">
        <v>118</v>
      </c>
      <c r="B44" s="134"/>
      <c r="C44" s="134">
        <v>-130</v>
      </c>
      <c r="D44" s="135"/>
      <c r="E44" s="135"/>
      <c r="F44" s="135">
        <f t="shared" si="3"/>
        <v>0</v>
      </c>
      <c r="G44" s="135"/>
      <c r="H44" s="135">
        <f t="shared" si="4"/>
        <v>0</v>
      </c>
    </row>
    <row r="45" spans="1:8" ht="15">
      <c r="A45" s="133" t="s">
        <v>119</v>
      </c>
      <c r="B45" s="134"/>
      <c r="C45" s="134">
        <v>-3000</v>
      </c>
      <c r="D45" s="135"/>
      <c r="E45" s="135"/>
      <c r="F45" s="135">
        <f t="shared" si="3"/>
        <v>0</v>
      </c>
      <c r="G45" s="135"/>
      <c r="H45" s="135">
        <f t="shared" si="4"/>
        <v>0</v>
      </c>
    </row>
    <row r="46" spans="1:8" ht="15.75" thickBot="1">
      <c r="A46" s="133" t="s">
        <v>120</v>
      </c>
      <c r="B46" s="134"/>
      <c r="C46" s="134"/>
      <c r="D46" s="135"/>
      <c r="E46" s="135"/>
      <c r="F46" s="135">
        <f t="shared" si="3"/>
        <v>0</v>
      </c>
      <c r="G46" s="135">
        <v>-638</v>
      </c>
      <c r="H46" s="135">
        <f t="shared" si="4"/>
        <v>-638</v>
      </c>
    </row>
    <row r="47" spans="1:8" ht="15.75" thickBot="1">
      <c r="A47" s="138" t="s">
        <v>121</v>
      </c>
      <c r="B47" s="139">
        <f>SUM(B28:B46)</f>
        <v>32410</v>
      </c>
      <c r="C47" s="139">
        <f>SUM(C28:C46)</f>
        <v>-17632</v>
      </c>
      <c r="D47" s="139">
        <f>SUM(D28:D46)</f>
        <v>14778</v>
      </c>
      <c r="E47" s="139">
        <f>SUM(E28:E46)</f>
        <v>0</v>
      </c>
      <c r="F47" s="139">
        <f t="shared" si="3"/>
        <v>14778</v>
      </c>
      <c r="G47" s="139">
        <f>SUM(G28:G46)</f>
        <v>-1138</v>
      </c>
      <c r="H47" s="139">
        <f t="shared" si="4"/>
        <v>13640</v>
      </c>
    </row>
    <row r="48" spans="1:8" ht="15">
      <c r="A48" s="133" t="s">
        <v>122</v>
      </c>
      <c r="B48" s="134">
        <v>10000</v>
      </c>
      <c r="C48" s="134"/>
      <c r="D48" s="135">
        <f>+B48+C48</f>
        <v>10000</v>
      </c>
      <c r="E48" s="135"/>
      <c r="F48" s="135">
        <f t="shared" si="3"/>
        <v>10000</v>
      </c>
      <c r="G48" s="135"/>
      <c r="H48" s="135">
        <f t="shared" si="4"/>
        <v>10000</v>
      </c>
    </row>
    <row r="49" spans="1:8" ht="15">
      <c r="A49" s="133" t="s">
        <v>123</v>
      </c>
      <c r="B49" s="134">
        <v>12601</v>
      </c>
      <c r="C49" s="134"/>
      <c r="D49" s="135">
        <f>+B49+C49</f>
        <v>12601</v>
      </c>
      <c r="E49" s="135"/>
      <c r="F49" s="135">
        <f t="shared" si="3"/>
        <v>12601</v>
      </c>
      <c r="G49" s="135">
        <v>-11760</v>
      </c>
      <c r="H49" s="135">
        <f t="shared" si="4"/>
        <v>841</v>
      </c>
    </row>
    <row r="50" spans="1:8" ht="15">
      <c r="A50" s="133" t="s">
        <v>124</v>
      </c>
      <c r="B50" s="134">
        <v>86000</v>
      </c>
      <c r="C50" s="134"/>
      <c r="D50" s="135">
        <f>+B50+C50</f>
        <v>86000</v>
      </c>
      <c r="E50" s="135"/>
      <c r="F50" s="135">
        <f t="shared" si="3"/>
        <v>86000</v>
      </c>
      <c r="G50" s="135"/>
      <c r="H50" s="135">
        <f t="shared" si="4"/>
        <v>86000</v>
      </c>
    </row>
    <row r="51" spans="1:8" ht="15">
      <c r="A51" s="133" t="s">
        <v>125</v>
      </c>
      <c r="B51" s="134"/>
      <c r="C51" s="134"/>
      <c r="D51" s="135"/>
      <c r="E51" s="135"/>
      <c r="F51" s="135">
        <f t="shared" si="3"/>
        <v>0</v>
      </c>
      <c r="G51" s="135"/>
      <c r="H51" s="135">
        <f t="shared" si="4"/>
        <v>0</v>
      </c>
    </row>
    <row r="52" spans="1:8" ht="15">
      <c r="A52" s="133" t="s">
        <v>126</v>
      </c>
      <c r="B52" s="134"/>
      <c r="C52" s="134"/>
      <c r="D52" s="135"/>
      <c r="E52" s="135"/>
      <c r="F52" s="135">
        <f t="shared" si="3"/>
        <v>0</v>
      </c>
      <c r="G52" s="135">
        <v>-5207</v>
      </c>
      <c r="H52" s="135">
        <f t="shared" si="4"/>
        <v>-5207</v>
      </c>
    </row>
    <row r="53" spans="1:8" ht="15">
      <c r="A53" s="133" t="s">
        <v>127</v>
      </c>
      <c r="B53" s="134"/>
      <c r="C53" s="134"/>
      <c r="D53" s="135"/>
      <c r="E53" s="135"/>
      <c r="F53" s="135">
        <f t="shared" si="3"/>
        <v>0</v>
      </c>
      <c r="G53" s="135">
        <v>1905</v>
      </c>
      <c r="H53" s="135">
        <f t="shared" si="4"/>
        <v>1905</v>
      </c>
    </row>
    <row r="54" spans="1:8" ht="15">
      <c r="A54" s="133" t="s">
        <v>128</v>
      </c>
      <c r="B54" s="134"/>
      <c r="C54" s="134"/>
      <c r="D54" s="135"/>
      <c r="E54" s="135"/>
      <c r="F54" s="135">
        <f t="shared" si="3"/>
        <v>0</v>
      </c>
      <c r="G54" s="135">
        <v>12700</v>
      </c>
      <c r="H54" s="135">
        <f t="shared" si="4"/>
        <v>12700</v>
      </c>
    </row>
    <row r="55" spans="1:8" ht="15">
      <c r="A55" s="133" t="s">
        <v>129</v>
      </c>
      <c r="B55" s="134"/>
      <c r="C55" s="134"/>
      <c r="D55" s="135"/>
      <c r="E55" s="135"/>
      <c r="F55" s="135">
        <f t="shared" si="3"/>
        <v>0</v>
      </c>
      <c r="G55" s="135">
        <v>-119</v>
      </c>
      <c r="H55" s="135">
        <f t="shared" si="4"/>
        <v>-119</v>
      </c>
    </row>
    <row r="56" spans="1:8" ht="15">
      <c r="A56" s="133" t="s">
        <v>130</v>
      </c>
      <c r="B56" s="134"/>
      <c r="C56" s="134"/>
      <c r="D56" s="135"/>
      <c r="E56" s="135"/>
      <c r="F56" s="135">
        <f t="shared" si="3"/>
        <v>0</v>
      </c>
      <c r="G56" s="135">
        <v>300</v>
      </c>
      <c r="H56" s="135">
        <f t="shared" si="4"/>
        <v>300</v>
      </c>
    </row>
    <row r="57" spans="1:8" ht="15">
      <c r="A57" s="133" t="s">
        <v>94</v>
      </c>
      <c r="B57" s="134"/>
      <c r="C57" s="134"/>
      <c r="D57" s="135"/>
      <c r="E57" s="135"/>
      <c r="F57" s="135">
        <f t="shared" si="3"/>
        <v>0</v>
      </c>
      <c r="G57" s="135">
        <v>16971</v>
      </c>
      <c r="H57" s="135">
        <f t="shared" si="4"/>
        <v>16971</v>
      </c>
    </row>
    <row r="58" spans="1:8" ht="15.75" thickBot="1">
      <c r="A58" s="133" t="s">
        <v>94</v>
      </c>
      <c r="B58" s="134"/>
      <c r="C58" s="134"/>
      <c r="D58" s="135"/>
      <c r="E58" s="135"/>
      <c r="F58" s="135">
        <f t="shared" si="3"/>
        <v>0</v>
      </c>
      <c r="G58" s="135">
        <v>28039</v>
      </c>
      <c r="H58" s="135">
        <f t="shared" si="4"/>
        <v>28039</v>
      </c>
    </row>
    <row r="59" spans="1:8" ht="15.75" thickBot="1">
      <c r="A59" s="138" t="s">
        <v>131</v>
      </c>
      <c r="B59" s="139">
        <f>SUM(B48:B58)</f>
        <v>108601</v>
      </c>
      <c r="C59" s="139">
        <f>SUM(C48:C58)</f>
        <v>0</v>
      </c>
      <c r="D59" s="139">
        <f>SUM(D48:D58)</f>
        <v>108601</v>
      </c>
      <c r="E59" s="139">
        <f>SUM(E48:E58)</f>
        <v>0</v>
      </c>
      <c r="F59" s="139">
        <f t="shared" si="3"/>
        <v>108601</v>
      </c>
      <c r="G59" s="139">
        <f>SUM(G48:G58)</f>
        <v>42829</v>
      </c>
      <c r="H59" s="139">
        <f t="shared" si="4"/>
        <v>151430</v>
      </c>
    </row>
    <row r="60" spans="6:8" ht="15">
      <c r="F60" s="126">
        <f t="shared" si="3"/>
        <v>0</v>
      </c>
      <c r="H60" s="126">
        <f t="shared" si="4"/>
        <v>0</v>
      </c>
    </row>
    <row r="61" spans="6:8" ht="15">
      <c r="F61" s="126">
        <f t="shared" si="3"/>
        <v>0</v>
      </c>
      <c r="H61" s="126">
        <f t="shared" si="4"/>
        <v>0</v>
      </c>
    </row>
    <row r="62" spans="1:8" ht="15.75" thickBot="1">
      <c r="A62" s="125" t="s">
        <v>45</v>
      </c>
      <c r="F62" s="126">
        <f t="shared" si="3"/>
        <v>0</v>
      </c>
      <c r="H62" s="126">
        <f t="shared" si="4"/>
        <v>0</v>
      </c>
    </row>
    <row r="63" spans="1:8" ht="15">
      <c r="A63" s="127"/>
      <c r="B63" s="128" t="s">
        <v>72</v>
      </c>
      <c r="C63" s="128" t="s">
        <v>73</v>
      </c>
      <c r="D63" s="129" t="s">
        <v>74</v>
      </c>
      <c r="E63" s="129" t="s">
        <v>75</v>
      </c>
      <c r="F63" s="129" t="s">
        <v>76</v>
      </c>
      <c r="G63" s="129" t="s">
        <v>77</v>
      </c>
      <c r="H63" s="129" t="s">
        <v>78</v>
      </c>
    </row>
    <row r="64" spans="1:8" ht="15.75" thickBot="1">
      <c r="A64" s="133" t="s">
        <v>132</v>
      </c>
      <c r="B64" s="134">
        <v>1000</v>
      </c>
      <c r="C64" s="134"/>
      <c r="D64" s="135">
        <f>+B64+C64</f>
        <v>1000</v>
      </c>
      <c r="E64" s="135"/>
      <c r="F64" s="135">
        <f>+D64+E64</f>
        <v>1000</v>
      </c>
      <c r="G64" s="135"/>
      <c r="H64" s="135">
        <f>+F64+G64</f>
        <v>1000</v>
      </c>
    </row>
    <row r="65" spans="1:8" ht="15.75" thickBot="1">
      <c r="A65" s="138" t="s">
        <v>101</v>
      </c>
      <c r="B65" s="139">
        <f>SUM(B64)</f>
        <v>1000</v>
      </c>
      <c r="C65" s="139"/>
      <c r="D65" s="139">
        <f>SUM(D64)</f>
        <v>1000</v>
      </c>
      <c r="E65" s="139"/>
      <c r="F65" s="139">
        <f>+D65+E65</f>
        <v>1000</v>
      </c>
      <c r="G65" s="139"/>
      <c r="H65" s="139">
        <f>+F65+G65</f>
        <v>1000</v>
      </c>
    </row>
    <row r="66" spans="6:8" ht="15">
      <c r="F66" s="126">
        <f>+D66+E66</f>
        <v>0</v>
      </c>
      <c r="H66" s="126">
        <f>+F66+G66</f>
        <v>0</v>
      </c>
    </row>
    <row r="67" spans="2:8" ht="15">
      <c r="B67" s="126">
        <f>+B27+B47+B59+B65</f>
        <v>146511</v>
      </c>
      <c r="C67" s="126">
        <f>+C27+C47+C59+C65</f>
        <v>-19545</v>
      </c>
      <c r="D67" s="126">
        <f>+D27+D47+D59+D65</f>
        <v>126966</v>
      </c>
      <c r="E67" s="126">
        <f>+E27+E47+E59+E65</f>
        <v>584</v>
      </c>
      <c r="F67" s="126">
        <f>+D67+E67</f>
        <v>127550</v>
      </c>
      <c r="G67" s="126">
        <f>+G27+G47+G59+G65</f>
        <v>45145</v>
      </c>
      <c r="H67" s="126">
        <f>+F67+G67</f>
        <v>172695</v>
      </c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tothkatalin</dc:creator>
  <cp:keywords/>
  <dc:description/>
  <cp:lastModifiedBy>tothnecsilla</cp:lastModifiedBy>
  <dcterms:created xsi:type="dcterms:W3CDTF">2012-09-03T10:16:15Z</dcterms:created>
  <dcterms:modified xsi:type="dcterms:W3CDTF">2012-09-03T16:07:42Z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